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C93F6CE-FD88-471E-BD6F-C0535B8BBB9D}" xr6:coauthVersionLast="46" xr6:coauthVersionMax="46" xr10:uidLastSave="{00000000-0000-0000-0000-000000000000}"/>
  <bookViews>
    <workbookView xWindow="-108" yWindow="-108" windowWidth="23256" windowHeight="12576" firstSheet="16" activeTab="23" xr2:uid="{00000000-000D-0000-FFFF-FFFF00000000}"/>
  </bookViews>
  <sheets>
    <sheet name="01.07.2025." sheetId="1" r:id="rId1"/>
    <sheet name="02.07.2025." sheetId="2" r:id="rId2"/>
    <sheet name="03.07.2025." sheetId="3" r:id="rId3"/>
    <sheet name="04.07.2025." sheetId="4" r:id="rId4"/>
    <sheet name="07.07.2025." sheetId="5" r:id="rId5"/>
    <sheet name="08.07.2025." sheetId="6" r:id="rId6"/>
    <sheet name="09.07.2025." sheetId="7" r:id="rId7"/>
    <sheet name="10.07.2025." sheetId="9" r:id="rId8"/>
    <sheet name="11.07.2025." sheetId="10" r:id="rId9"/>
    <sheet name="14.07.2025." sheetId="11" r:id="rId10"/>
    <sheet name="15.07.2025." sheetId="12" r:id="rId11"/>
    <sheet name="16.07.2025." sheetId="13" r:id="rId12"/>
    <sheet name="17.07.2025." sheetId="14" r:id="rId13"/>
    <sheet name="18.07.2025." sheetId="15" r:id="rId14"/>
    <sheet name="21.07.2025." sheetId="16" r:id="rId15"/>
    <sheet name="22.07.2025." sheetId="17" r:id="rId16"/>
    <sheet name="23.07.2025." sheetId="18" r:id="rId17"/>
    <sheet name="24.07.2025." sheetId="20" r:id="rId18"/>
    <sheet name="25.07.2025." sheetId="21" r:id="rId19"/>
    <sheet name="26.07.2025." sheetId="22" r:id="rId20"/>
    <sheet name="28.07.2025." sheetId="23" r:id="rId21"/>
    <sheet name="29.07.2025." sheetId="24" r:id="rId22"/>
    <sheet name="30.07.2025." sheetId="25" r:id="rId23"/>
    <sheet name="31.07.2025." sheetId="26" r:id="rId2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26" l="1"/>
  <c r="C40" i="26"/>
  <c r="C35" i="26"/>
  <c r="C31" i="26"/>
  <c r="C27" i="26"/>
  <c r="C24" i="26"/>
  <c r="C21" i="26"/>
  <c r="C18" i="26"/>
  <c r="C13" i="26"/>
  <c r="C6" i="24"/>
  <c r="C7" i="24" s="1"/>
  <c r="C47" i="23"/>
  <c r="C44" i="23"/>
  <c r="C48" i="23" s="1"/>
  <c r="C38" i="23"/>
  <c r="C27" i="23"/>
  <c r="C20" i="23"/>
  <c r="C6" i="22"/>
  <c r="C7" i="22" s="1"/>
  <c r="C7" i="21"/>
  <c r="C6" i="21"/>
  <c r="C6" i="20"/>
  <c r="C7" i="20" s="1"/>
  <c r="C107" i="18"/>
  <c r="C106" i="18"/>
  <c r="C102" i="18"/>
  <c r="C98" i="18"/>
  <c r="C94" i="18"/>
  <c r="C87" i="18"/>
  <c r="C56" i="18"/>
  <c r="C29" i="18"/>
  <c r="C26" i="18"/>
  <c r="C28" i="26" l="1"/>
  <c r="C103" i="18"/>
  <c r="C7" i="17"/>
  <c r="C8" i="17" s="1"/>
  <c r="C6" i="15"/>
  <c r="C7" i="15" s="1"/>
  <c r="C109" i="14"/>
  <c r="C113" i="14" s="1"/>
  <c r="C112" i="14"/>
  <c r="C84" i="14"/>
  <c r="C88" i="14"/>
  <c r="C94" i="14"/>
  <c r="C100" i="14"/>
  <c r="C103" i="14"/>
  <c r="C57" i="14"/>
  <c r="C54" i="14"/>
  <c r="C51" i="14"/>
  <c r="C48" i="14"/>
  <c r="C44" i="14"/>
  <c r="C34" i="14"/>
  <c r="C27" i="14"/>
  <c r="C19" i="14"/>
  <c r="C104" i="14" l="1"/>
  <c r="C7" i="13" l="1"/>
  <c r="C8" i="13" s="1"/>
  <c r="C6" i="12"/>
  <c r="C7" i="12" s="1"/>
  <c r="C6" i="11"/>
  <c r="C7" i="11" s="1"/>
  <c r="C15" i="10"/>
  <c r="C14" i="10"/>
  <c r="C10" i="10"/>
  <c r="C7" i="10"/>
  <c r="C43" i="9"/>
  <c r="C46" i="9"/>
  <c r="C39" i="9"/>
  <c r="C34" i="9"/>
  <c r="C30" i="9"/>
  <c r="C27" i="9"/>
  <c r="C23" i="9"/>
  <c r="C47" i="9" l="1"/>
  <c r="C6" i="7"/>
  <c r="C7" i="7" s="1"/>
  <c r="C8" i="6"/>
  <c r="C9" i="6" s="1"/>
  <c r="C7" i="4"/>
  <c r="C8" i="4" s="1"/>
  <c r="C6" i="3"/>
  <c r="C7" i="3" s="1"/>
  <c r="C40" i="2"/>
  <c r="C36" i="2"/>
  <c r="C33" i="2"/>
  <c r="C30" i="2"/>
  <c r="C41" i="2" l="1"/>
  <c r="C15" i="1" l="1"/>
  <c r="C11" i="1"/>
  <c r="C16" i="1" s="1"/>
</calcChain>
</file>

<file path=xl/sharedStrings.xml><?xml version="1.0" encoding="utf-8"?>
<sst xmlns="http://schemas.openxmlformats.org/spreadsheetml/2006/main" count="538" uniqueCount="296">
  <si>
    <t xml:space="preserve">ISPLATE SA BUDŽETSKOG RAČUNA PO </t>
  </si>
  <si>
    <t xml:space="preserve">NAMENAMA I DOBAVLJAČIMA </t>
  </si>
  <si>
    <t xml:space="preserve">1.OSTALO PL </t>
  </si>
  <si>
    <t>ZARADA ALFRED</t>
  </si>
  <si>
    <t xml:space="preserve">UZT PROVOZIJA </t>
  </si>
  <si>
    <t xml:space="preserve">UKUPNO OSTALO PL </t>
  </si>
  <si>
    <t>UKUPNO</t>
  </si>
  <si>
    <t>01.07.2025.</t>
  </si>
  <si>
    <t xml:space="preserve">ZARADA  </t>
  </si>
  <si>
    <t>ANGAZOVANJE NA PROJEKTU INST ZA ZDRAVLJE</t>
  </si>
  <si>
    <t>ZARADA SINDIKAT</t>
  </si>
  <si>
    <t>ZARADA VANSTANDARDNE</t>
  </si>
  <si>
    <t>2.KRV</t>
  </si>
  <si>
    <t>DIJAGFARM</t>
  </si>
  <si>
    <t>MEDICON DEC</t>
  </si>
  <si>
    <t>STIGA</t>
  </si>
  <si>
    <t xml:space="preserve"> </t>
  </si>
  <si>
    <t>UZT PROVIZIJA</t>
  </si>
  <si>
    <t>UKUPNO OSTALO PL</t>
  </si>
  <si>
    <t>02.07.2025.</t>
  </si>
  <si>
    <t>RFZO POVRAT UM OSTALO</t>
  </si>
  <si>
    <t>1.SAN MATERIJAL</t>
  </si>
  <si>
    <t>UKUPNO  SAN MATERIJAL</t>
  </si>
  <si>
    <t>2.UM ORTOPEDIJA</t>
  </si>
  <si>
    <t>3.UM OSTALO</t>
  </si>
  <si>
    <t>UKUPNO UM ORTOPEDIJA</t>
  </si>
  <si>
    <t>UKUPNO  UM OSTALO</t>
  </si>
  <si>
    <t>4.OSTALO PL</t>
  </si>
  <si>
    <t>MARK MEDICAL</t>
  </si>
  <si>
    <t>AMG PH</t>
  </si>
  <si>
    <t>AMICUS</t>
  </si>
  <si>
    <t>APTUS</t>
  </si>
  <si>
    <t>B BRAUN</t>
  </si>
  <si>
    <t>BIOGNOST</t>
  </si>
  <si>
    <t>BIOTEC</t>
  </si>
  <si>
    <t>DUOMED</t>
  </si>
  <si>
    <t>GALEN</t>
  </si>
  <si>
    <t>GOSPER</t>
  </si>
  <si>
    <t>LABRA</t>
  </si>
  <si>
    <t>MAGLOVAC</t>
  </si>
  <si>
    <t>MAKLER</t>
  </si>
  <si>
    <t>MAY MEDICAL</t>
  </si>
  <si>
    <t>MEDICA L</t>
  </si>
  <si>
    <t>MEDIPRO</t>
  </si>
  <si>
    <t>MEDTRONIC</t>
  </si>
  <si>
    <t>MESSER</t>
  </si>
  <si>
    <t>PAROCO</t>
  </si>
  <si>
    <t>PHOENIX</t>
  </si>
  <si>
    <t>PROMEDIA</t>
  </si>
  <si>
    <t>SN MEDIC</t>
  </si>
  <si>
    <t>TORLAK</t>
  </si>
  <si>
    <t>UNI CHEM</t>
  </si>
  <si>
    <t>04.07.2025.</t>
  </si>
  <si>
    <t>PREVOZ</t>
  </si>
  <si>
    <t>07.07.2025.</t>
  </si>
  <si>
    <t>08.07.2025.</t>
  </si>
  <si>
    <t>POVRAT DNEVNICA</t>
  </si>
  <si>
    <t>GRAD SU BEATOVIĆ</t>
  </si>
  <si>
    <t>09.07.2025.</t>
  </si>
  <si>
    <t xml:space="preserve">1.OTM </t>
  </si>
  <si>
    <t>ACOMA</t>
  </si>
  <si>
    <t>INTERMEDIKAL</t>
  </si>
  <si>
    <t>KOMAZEC</t>
  </si>
  <si>
    <t>REMONDIS</t>
  </si>
  <si>
    <t>TUTORIC</t>
  </si>
  <si>
    <t>VELEBIT</t>
  </si>
  <si>
    <t xml:space="preserve">ZAVOD ZA JAVNO ZDRAVLJE </t>
  </si>
  <si>
    <t xml:space="preserve">UKUPNO  OTM </t>
  </si>
  <si>
    <t xml:space="preserve">2. HRANA </t>
  </si>
  <si>
    <t xml:space="preserve">ILLI GROUP </t>
  </si>
  <si>
    <t>UKUPNO HRANA</t>
  </si>
  <si>
    <t xml:space="preserve">4. ENERGENTI </t>
  </si>
  <si>
    <t>KNEZ PETROL</t>
  </si>
  <si>
    <t>UKUPNO  ENERGENTI</t>
  </si>
  <si>
    <t>6.OSTALO PL</t>
  </si>
  <si>
    <t>10.07.2025.</t>
  </si>
  <si>
    <t>LAFANTA</t>
  </si>
  <si>
    <t xml:space="preserve">DOM ZDRAVLJA </t>
  </si>
  <si>
    <t>ENERGOTIPO</t>
  </si>
  <si>
    <t>FEHER I OSTALI</t>
  </si>
  <si>
    <t>FLORA COM</t>
  </si>
  <si>
    <t>HEMOTEHNA</t>
  </si>
  <si>
    <t>PR MARTINA CVETANOVIC MEDSAN</t>
  </si>
  <si>
    <t>MEDICOM SABAC</t>
  </si>
  <si>
    <t>BENCIK</t>
  </si>
  <si>
    <t>SL GLASNIK</t>
  </si>
  <si>
    <t>VLANIX</t>
  </si>
  <si>
    <t>ZZJZ</t>
  </si>
  <si>
    <t>3.LEK VAN UGOVORA GAS</t>
  </si>
  <si>
    <t>5.LEK N2 OBRAZAC</t>
  </si>
  <si>
    <t>INOFARM</t>
  </si>
  <si>
    <t>UKUPNO LEK N2 OBRAZAC</t>
  </si>
  <si>
    <t>6.HEMODIJALIZA</t>
  </si>
  <si>
    <t>FARMALOGIST</t>
  </si>
  <si>
    <t>UKUPNO HEMODIJALIZA</t>
  </si>
  <si>
    <t>PFAJZER</t>
  </si>
  <si>
    <t>UKUPNO  LEK VAN UGOVORA GAS</t>
  </si>
  <si>
    <t>JUBILARNA</t>
  </si>
  <si>
    <t>11.07.2025.</t>
  </si>
  <si>
    <t>DNEVNICE</t>
  </si>
  <si>
    <t>INST ZA TRANSF BG</t>
  </si>
  <si>
    <t>DNEEVNICE</t>
  </si>
  <si>
    <t>2. APV</t>
  </si>
  <si>
    <t>UKUPNO APV</t>
  </si>
  <si>
    <t>RTG TIMA APV</t>
  </si>
  <si>
    <t>3.OSTALO PL</t>
  </si>
  <si>
    <t>14.07.2025.</t>
  </si>
  <si>
    <t>SOLIDARNA POMOC</t>
  </si>
  <si>
    <t>15.07.2025.</t>
  </si>
  <si>
    <t>16.07.2025.</t>
  </si>
  <si>
    <t>AKONTACIJA ZARADA</t>
  </si>
  <si>
    <t>OBRAČUNSKI NALOG .</t>
  </si>
  <si>
    <t>1.LEK</t>
  </si>
  <si>
    <t>ADOC</t>
  </si>
  <si>
    <t>BEOHEM</t>
  </si>
  <si>
    <t>MEDICA LINEA</t>
  </si>
  <si>
    <t>PHARMA SWISS</t>
  </si>
  <si>
    <t>SOPHARMA</t>
  </si>
  <si>
    <t>VEGA</t>
  </si>
  <si>
    <t>UKUPNO  LEK</t>
  </si>
  <si>
    <t xml:space="preserve">2. CITOSTATICI </t>
  </si>
  <si>
    <t>UKUPNO CITOSTATIC</t>
  </si>
  <si>
    <t>3.LEK C LISTA</t>
  </si>
  <si>
    <t>MAGNA PH</t>
  </si>
  <si>
    <t>UKUPNO  LEK C LISTA</t>
  </si>
  <si>
    <t>4. REAGENSI</t>
  </si>
  <si>
    <t>EUROMEDICINA</t>
  </si>
  <si>
    <t>MAYMEDICAL</t>
  </si>
  <si>
    <t>YUNYCOM</t>
  </si>
  <si>
    <t>UKUPNO  REAGENSI</t>
  </si>
  <si>
    <t>5.UM IMPLATANTI</t>
  </si>
  <si>
    <t>UKUPNO UM IMPLATANTI</t>
  </si>
  <si>
    <t>6. UM ORTOPEDIJA</t>
  </si>
  <si>
    <t>7.UM OSTALO</t>
  </si>
  <si>
    <t>UKUPNO UM OSTALO</t>
  </si>
  <si>
    <t>8.ENERGENTI</t>
  </si>
  <si>
    <t>UKUPNO ENERGENTI</t>
  </si>
  <si>
    <t xml:space="preserve">UKUPNO OBRAC NALOG </t>
  </si>
  <si>
    <t>17.07.2025.</t>
  </si>
  <si>
    <t>BOEHRUNGER</t>
  </si>
  <si>
    <t>SLAVIAMED</t>
  </si>
  <si>
    <t>ECOTRADE</t>
  </si>
  <si>
    <t>ASPECTUM</t>
  </si>
  <si>
    <t>PFIZER</t>
  </si>
  <si>
    <t>CESTOR</t>
  </si>
  <si>
    <t>9.SAN MATERIJAL</t>
  </si>
  <si>
    <t>EAST DI</t>
  </si>
  <si>
    <t>LSBTEH</t>
  </si>
  <si>
    <t>VICOR</t>
  </si>
  <si>
    <t>10.PACE MAKER</t>
  </si>
  <si>
    <t>UKUPNO PACE MAKER</t>
  </si>
  <si>
    <t>ATAN MARK</t>
  </si>
  <si>
    <t>BIOSTENT</t>
  </si>
  <si>
    <t>DENTA</t>
  </si>
  <si>
    <t>ETER MEDICAL</t>
  </si>
  <si>
    <t>FLORA COMERC</t>
  </si>
  <si>
    <t>FUTURA</t>
  </si>
  <si>
    <t>GALENIKA</t>
  </si>
  <si>
    <t>HUMANIS</t>
  </si>
  <si>
    <t>INEL</t>
  </si>
  <si>
    <t>LAYON</t>
  </si>
  <si>
    <t>MEDIV</t>
  </si>
  <si>
    <t xml:space="preserve">OMNI </t>
  </si>
  <si>
    <t>OPTICUS</t>
  </si>
  <si>
    <t>PRIZMA TRADE</t>
  </si>
  <si>
    <t>SOUAL MEDICAL</t>
  </si>
  <si>
    <t>ZORAX</t>
  </si>
  <si>
    <t>11.STENTOVI</t>
  </si>
  <si>
    <t>HERMES</t>
  </si>
  <si>
    <t>MEGAPHARM</t>
  </si>
  <si>
    <t>UKUPNO  STENTOVI</t>
  </si>
  <si>
    <t>12.HEMODIJALIZA</t>
  </si>
  <si>
    <t>FRESENIUS</t>
  </si>
  <si>
    <t>TEHNOMED</t>
  </si>
  <si>
    <t>UKUPNO  HEMODIJALIZA</t>
  </si>
  <si>
    <t>12.HEMOFILIJA</t>
  </si>
  <si>
    <t>UKUPNO HEMOFILIJA</t>
  </si>
  <si>
    <t>2.KRV I DERIVATI</t>
  </si>
  <si>
    <t>UKUPNO  KRV I DERIVATI</t>
  </si>
  <si>
    <t>DIAHEM</t>
  </si>
  <si>
    <t>TEAMEDICA</t>
  </si>
  <si>
    <t>18.07.2025.</t>
  </si>
  <si>
    <t>21.07.2025.</t>
  </si>
  <si>
    <t>22.07.2025.</t>
  </si>
  <si>
    <t xml:space="preserve">APV oprema za transfuziju </t>
  </si>
  <si>
    <t>23.07.2025.</t>
  </si>
  <si>
    <t>1.OMT DSG 1 KV.2025 - 01</t>
  </si>
  <si>
    <t>APOTEKARSKA USTANOVA GALENA LAB</t>
  </si>
  <si>
    <t>ELECOM SISTEMd.o.o.</t>
  </si>
  <si>
    <t>EUROMEDICINA NOVI SAD</t>
  </si>
  <si>
    <t>FLORA KOMERC DOO</t>
  </si>
  <si>
    <t>GRBA KOMANDITNO DRUŠTVO</t>
  </si>
  <si>
    <t>HETO HARDI SUBOTICA</t>
  </si>
  <si>
    <t>JAVNO PREDUZEĆE "POŠTA SRBIJE"    BEOGRAD</t>
  </si>
  <si>
    <t>KOMAZEC doo</t>
  </si>
  <si>
    <t>MEDICOM DOO ŠABAC</t>
  </si>
  <si>
    <t>PROFESIONAL MEDIC doo RITOPEK</t>
  </si>
  <si>
    <t>TEKIG VELETEKS DOO</t>
  </si>
  <si>
    <t>TRIGLAV OSIGURANJE ADO BG</t>
  </si>
  <si>
    <t>TRIVAX VV DOO</t>
  </si>
  <si>
    <t>VETERINARSKI ZAVOD SUBOTICA</t>
  </si>
  <si>
    <t>VODOVOD I KANALIZACIJA JKP</t>
  </si>
  <si>
    <t>VOLAN SUBOTICA</t>
  </si>
  <si>
    <t>ZAVOD ZA JAVNO ZDRAVLJE</t>
  </si>
  <si>
    <t>ZIN NARODNA BANKA KN TOPČIDER</t>
  </si>
  <si>
    <t>ČISTOĆA I ZELENILO JKP</t>
  </si>
  <si>
    <t>2.OMT DSG 1 KV.2025 - 02</t>
  </si>
  <si>
    <t>3.OMT DSG 1 KV.2025 - 03</t>
  </si>
  <si>
    <t>A1</t>
  </si>
  <si>
    <t>AUDIO BM DOO NOVI SAD</t>
  </si>
  <si>
    <t>BUS COMPUTERS DOO</t>
  </si>
  <si>
    <t xml:space="preserve"> EUROMEDICINA NOVI SAD</t>
  </si>
  <si>
    <t>INTREX</t>
  </si>
  <si>
    <t>JKP POGREBNO</t>
  </si>
  <si>
    <t>LIFT-MONT szr</t>
  </si>
  <si>
    <t>MEDILABOR DOO</t>
  </si>
  <si>
    <t>MEDISON TEXTIL</t>
  </si>
  <si>
    <t xml:space="preserve"> NEOMEDICA BGD.</t>
  </si>
  <si>
    <t>OVEX DOO</t>
  </si>
  <si>
    <t>R&amp;B MEDICAL COMPANY</t>
  </si>
  <si>
    <t>REMONDIS MEDISON</t>
  </si>
  <si>
    <t>SAMOST.PEČATOREZ.RADNJA BENČIK</t>
  </si>
  <si>
    <t>SLUŽBENI GLASNIK</t>
  </si>
  <si>
    <t>TELEKOM SRBIJA</t>
  </si>
  <si>
    <t>TUTORIĆ DOO</t>
  </si>
  <si>
    <t>VELEBIT DOO</t>
  </si>
  <si>
    <t>VLANIX DOO  SUBOTICA</t>
  </si>
  <si>
    <t>4.SANITET 05/2025-2</t>
  </si>
  <si>
    <t>ADOC DOO</t>
  </si>
  <si>
    <t>AKO MED BGD</t>
  </si>
  <si>
    <t>AMG PHARM DOO</t>
  </si>
  <si>
    <t>APTUS DOO BEOGRAD</t>
  </si>
  <si>
    <t>B.BRAUN ADRIA RSRB DOO</t>
  </si>
  <si>
    <t>BIOTEC MEDICAL doo</t>
  </si>
  <si>
    <t>DIACOR DOO</t>
  </si>
  <si>
    <t>GALEN FOKUS</t>
  </si>
  <si>
    <t>GOSPER DOO</t>
  </si>
  <si>
    <t>MAGLOVAC DOO</t>
  </si>
  <si>
    <t>MAGNA PHARMACIA</t>
  </si>
  <si>
    <t>MARK MEDICAL DOO</t>
  </si>
  <si>
    <t>MAYMEDICA D.O.O.</t>
  </si>
  <si>
    <t>MEDTRONIC SRBIJA DOO</t>
  </si>
  <si>
    <t>MESSER-TEHNOGAS AD</t>
  </si>
  <si>
    <t>NEOMEDICA BGD.</t>
  </si>
  <si>
    <t>NEOMEDICA N.S.</t>
  </si>
  <si>
    <t>OGRANAK OLYMPUS CZECH GROUP</t>
  </si>
  <si>
    <t>PAN STAR DOO NOVI SAD</t>
  </si>
  <si>
    <t>PHOENIX PHARMA DOO</t>
  </si>
  <si>
    <t>PROMEDIA DOO</t>
  </si>
  <si>
    <t>PROSPERA DOO</t>
  </si>
  <si>
    <t>SANOMED DOO</t>
  </si>
  <si>
    <t>SINOFARM DOO</t>
  </si>
  <si>
    <t>SN MEDIC DOO</t>
  </si>
  <si>
    <t>TECHNOMED TPS BEOGRAD</t>
  </si>
  <si>
    <t>VITROMEDIC</t>
  </si>
  <si>
    <t>5.REAGENSI  05/2025-2</t>
  </si>
  <si>
    <t>MAKLER DOO</t>
  </si>
  <si>
    <t>VICOR DOO</t>
  </si>
  <si>
    <t>VIVOGEN doo</t>
  </si>
  <si>
    <t>6.UM ORTOPEDIJA 05/2025-2</t>
  </si>
  <si>
    <t>ZOREX PHARMA D.O.O.</t>
  </si>
  <si>
    <t>7.UM OSTALO 05/2025-2</t>
  </si>
  <si>
    <t>ECOTRADE BG D.O.O.</t>
  </si>
  <si>
    <t>UKUPNO TRANSFERI</t>
  </si>
  <si>
    <t>24.07.2025.</t>
  </si>
  <si>
    <t>25.07.2025.</t>
  </si>
  <si>
    <t>26.07.2025.</t>
  </si>
  <si>
    <t>RFZO-DIREKTNA PLAĆANJA .</t>
  </si>
  <si>
    <t>28.07.2025.</t>
  </si>
  <si>
    <t>MEDICOM</t>
  </si>
  <si>
    <t xml:space="preserve">MEDIKUNION </t>
  </si>
  <si>
    <t xml:space="preserve">INOPHARM </t>
  </si>
  <si>
    <t xml:space="preserve">ROCHE </t>
  </si>
  <si>
    <t xml:space="preserve">5.HEMOFILIJA </t>
  </si>
  <si>
    <t>UKUPNO DIREKTNA PLAĆANJA</t>
  </si>
  <si>
    <t>29.07.2025.</t>
  </si>
  <si>
    <t>30.07.2025.</t>
  </si>
  <si>
    <t>31.07.2025.</t>
  </si>
  <si>
    <t>DENTAL BP</t>
  </si>
  <si>
    <t>FLORA KOMERC</t>
  </si>
  <si>
    <t xml:space="preserve">MEDIV </t>
  </si>
  <si>
    <t>PROFESIONAL MEDIC</t>
  </si>
  <si>
    <t>2. UM IMPLATANTI</t>
  </si>
  <si>
    <t>ORTHOAID</t>
  </si>
  <si>
    <t>3.STENTOVI</t>
  </si>
  <si>
    <t>4. ENERGENTI</t>
  </si>
  <si>
    <t>EPS</t>
  </si>
  <si>
    <t>5.UM ORTOPEDIJA</t>
  </si>
  <si>
    <t>INVENTO</t>
  </si>
  <si>
    <t xml:space="preserve">2.OSTALO PL </t>
  </si>
  <si>
    <t>4.ISHRANA</t>
  </si>
  <si>
    <t>3.ENERGENTI</t>
  </si>
  <si>
    <t>UKUPNO ISHRANA</t>
  </si>
  <si>
    <t>TOPLANA</t>
  </si>
  <si>
    <t>LA FANTANA</t>
  </si>
  <si>
    <t>ILLI 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</si>
</sst>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4" fontId="7" fillId="0" borderId="5" xfId="0" applyNumberFormat="1" applyFont="1" applyBorder="1"/>
    <xf numFmtId="4" fontId="0" fillId="0" borderId="6" xfId="0" applyNumberFormat="1" applyBorder="1"/>
    <xf numFmtId="0" fontId="5" fillId="3" borderId="5" xfId="2" applyFont="1" applyFill="1" applyBorder="1" applyAlignment="1">
      <alignment vertical="top"/>
    </xf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0" fillId="0" borderId="0" xfId="0" applyAlignment="1">
      <alignment horizontal="left"/>
    </xf>
  </cellXfs>
  <cellStyles count="3">
    <cellStyle name="Normal_Sheet1" xfId="1" xr:uid="{9CAF559D-D2D6-45C8-A004-A23DF2C93481}"/>
    <cellStyle name="Normalan" xfId="0" builtinId="0"/>
    <cellStyle name="Normalan 2" xfId="2" xr:uid="{A9674D50-11AC-4562-94FF-71F736C1A5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activeCell="C21" sqref="C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</v>
      </c>
    </row>
    <row r="4" spans="2:3" x14ac:dyDescent="0.3">
      <c r="B4" s="7" t="s">
        <v>2</v>
      </c>
      <c r="C4" s="8"/>
    </row>
    <row r="5" spans="2:3" x14ac:dyDescent="0.3">
      <c r="B5" s="9" t="s">
        <v>8</v>
      </c>
      <c r="C5" s="10">
        <v>122356128.19</v>
      </c>
    </row>
    <row r="6" spans="2:3" x14ac:dyDescent="0.3">
      <c r="B6" s="9" t="s">
        <v>9</v>
      </c>
      <c r="C6" s="10">
        <v>97364.97</v>
      </c>
    </row>
    <row r="7" spans="2:3" x14ac:dyDescent="0.3">
      <c r="B7" s="9" t="s">
        <v>10</v>
      </c>
      <c r="C7" s="10">
        <v>188712.98</v>
      </c>
    </row>
    <row r="8" spans="2:3" x14ac:dyDescent="0.3">
      <c r="B8" s="9" t="s">
        <v>11</v>
      </c>
      <c r="C8" s="10">
        <v>367879.69</v>
      </c>
    </row>
    <row r="9" spans="2:3" x14ac:dyDescent="0.3">
      <c r="B9" s="9" t="s">
        <v>3</v>
      </c>
      <c r="C9" s="10">
        <v>109584.15</v>
      </c>
    </row>
    <row r="10" spans="2:3" x14ac:dyDescent="0.3">
      <c r="B10" s="9" t="s">
        <v>4</v>
      </c>
      <c r="C10" s="10">
        <v>6</v>
      </c>
    </row>
    <row r="11" spans="2:3" ht="15" thickBot="1" x14ac:dyDescent="0.35">
      <c r="B11" s="11" t="s">
        <v>5</v>
      </c>
      <c r="C11" s="12">
        <f>SUM(C5:C10)</f>
        <v>123119675.98</v>
      </c>
    </row>
    <row r="12" spans="2:3" x14ac:dyDescent="0.3">
      <c r="B12" s="7" t="s">
        <v>12</v>
      </c>
      <c r="C12" s="8"/>
    </row>
    <row r="13" spans="2:3" x14ac:dyDescent="0.3">
      <c r="B13" s="9" t="s">
        <v>14</v>
      </c>
      <c r="C13" s="10">
        <v>248820</v>
      </c>
    </row>
    <row r="14" spans="2:3" x14ac:dyDescent="0.3">
      <c r="B14" s="9" t="s">
        <v>13</v>
      </c>
      <c r="C14" s="10">
        <v>6336</v>
      </c>
    </row>
    <row r="15" spans="2:3" ht="15" thickBot="1" x14ac:dyDescent="0.35">
      <c r="B15" s="11" t="s">
        <v>5</v>
      </c>
      <c r="C15" s="12">
        <f>SUM(C13:C14)</f>
        <v>255156</v>
      </c>
    </row>
    <row r="16" spans="2:3" ht="16.2" thickBot="1" x14ac:dyDescent="0.35">
      <c r="B16" s="13" t="s">
        <v>6</v>
      </c>
      <c r="C16" s="14">
        <f>SUM(C15+C11)</f>
        <v>123374831.98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12DA0-B1B7-41CF-A913-E6BA6E75CA5A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106</v>
      </c>
    </row>
    <row r="4" spans="2:3" x14ac:dyDescent="0.3">
      <c r="B4" s="7" t="s">
        <v>2</v>
      </c>
      <c r="C4" s="8"/>
    </row>
    <row r="5" spans="2:3" x14ac:dyDescent="0.3">
      <c r="B5" s="9" t="s">
        <v>107</v>
      </c>
      <c r="C5" s="10">
        <v>216026</v>
      </c>
    </row>
    <row r="6" spans="2:3" ht="15" thickBot="1" x14ac:dyDescent="0.35">
      <c r="B6" s="11" t="s">
        <v>5</v>
      </c>
      <c r="C6" s="12">
        <f>SUM(C5:C5)</f>
        <v>216026</v>
      </c>
    </row>
    <row r="7" spans="2:3" ht="16.2" thickBot="1" x14ac:dyDescent="0.35">
      <c r="B7" s="13" t="s">
        <v>6</v>
      </c>
      <c r="C7" s="14">
        <f>SUM(C6)</f>
        <v>216026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DEA38-B794-4870-AE12-35AB40991BB0}">
  <dimension ref="B1:C7"/>
  <sheetViews>
    <sheetView workbookViewId="0">
      <selection activeCell="E18" sqref="E1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108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ht="15" thickBot="1" x14ac:dyDescent="0.35">
      <c r="B6" s="11" t="s">
        <v>5</v>
      </c>
      <c r="C6" s="12">
        <f>SUM(C5:C5)</f>
        <v>6</v>
      </c>
    </row>
    <row r="7" spans="2:3" ht="16.2" thickBot="1" x14ac:dyDescent="0.35">
      <c r="B7" s="13" t="s">
        <v>6</v>
      </c>
      <c r="C7" s="14">
        <f>SUM(C6)</f>
        <v>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82B88-A6A3-4874-849C-0286A66AB978}">
  <dimension ref="B1:C8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109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x14ac:dyDescent="0.3">
      <c r="B6" s="9" t="s">
        <v>110</v>
      </c>
      <c r="C6" s="10">
        <v>97165508.049999997</v>
      </c>
    </row>
    <row r="7" spans="2:3" ht="15" thickBot="1" x14ac:dyDescent="0.35">
      <c r="B7" s="11" t="s">
        <v>5</v>
      </c>
      <c r="C7" s="12">
        <f>SUM(C5:C6)</f>
        <v>97165514.049999997</v>
      </c>
    </row>
    <row r="8" spans="2:3" ht="16.2" thickBot="1" x14ac:dyDescent="0.35">
      <c r="B8" s="13" t="s">
        <v>6</v>
      </c>
      <c r="C8" s="14">
        <f>SUM(C7)</f>
        <v>97165514.049999997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E2BE1-6698-4DBE-B80D-395EA0CEE404}">
  <dimension ref="B1:C113"/>
  <sheetViews>
    <sheetView topLeftCell="A97" workbookViewId="0">
      <selection activeCell="B105" sqref="B105:C11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138</v>
      </c>
    </row>
    <row r="4" spans="2:3" ht="15" thickBot="1" x14ac:dyDescent="0.35">
      <c r="B4" s="19" t="s">
        <v>111</v>
      </c>
      <c r="C4" s="8"/>
    </row>
    <row r="5" spans="2:3" x14ac:dyDescent="0.3">
      <c r="B5" s="7" t="s">
        <v>112</v>
      </c>
      <c r="C5" s="8"/>
    </row>
    <row r="6" spans="2:3" x14ac:dyDescent="0.3">
      <c r="B6" s="9" t="s">
        <v>113</v>
      </c>
      <c r="C6" s="10">
        <v>51710.73</v>
      </c>
    </row>
    <row r="7" spans="2:3" x14ac:dyDescent="0.3">
      <c r="B7" s="9" t="s">
        <v>30</v>
      </c>
      <c r="C7" s="10">
        <v>568002.97</v>
      </c>
    </row>
    <row r="8" spans="2:3" x14ac:dyDescent="0.3">
      <c r="B8" s="9" t="s">
        <v>142</v>
      </c>
      <c r="C8" s="10">
        <v>4344.21</v>
      </c>
    </row>
    <row r="9" spans="2:3" x14ac:dyDescent="0.3">
      <c r="B9" s="9" t="s">
        <v>32</v>
      </c>
      <c r="C9" s="10">
        <v>26143.48</v>
      </c>
    </row>
    <row r="10" spans="2:3" x14ac:dyDescent="0.3">
      <c r="B10" s="9" t="s">
        <v>114</v>
      </c>
      <c r="C10" s="10">
        <v>172016.68</v>
      </c>
    </row>
    <row r="11" spans="2:3" x14ac:dyDescent="0.3">
      <c r="B11" s="9" t="s">
        <v>139</v>
      </c>
      <c r="C11" s="10">
        <v>86966</v>
      </c>
    </row>
    <row r="12" spans="2:3" x14ac:dyDescent="0.3">
      <c r="B12" s="9" t="s">
        <v>141</v>
      </c>
      <c r="C12" s="10">
        <v>12790.8</v>
      </c>
    </row>
    <row r="13" spans="2:3" x14ac:dyDescent="0.3">
      <c r="B13" s="9" t="s">
        <v>93</v>
      </c>
      <c r="C13" s="10">
        <v>200213.29</v>
      </c>
    </row>
    <row r="14" spans="2:3" x14ac:dyDescent="0.3">
      <c r="B14" s="9" t="s">
        <v>115</v>
      </c>
      <c r="C14" s="10">
        <v>21598.5</v>
      </c>
    </row>
    <row r="15" spans="2:3" x14ac:dyDescent="0.3">
      <c r="B15" s="9" t="s">
        <v>47</v>
      </c>
      <c r="C15" s="10">
        <v>2545879.77</v>
      </c>
    </row>
    <row r="16" spans="2:3" x14ac:dyDescent="0.3">
      <c r="B16" s="9" t="s">
        <v>140</v>
      </c>
      <c r="C16" s="10">
        <v>13645.5</v>
      </c>
    </row>
    <row r="17" spans="2:3" x14ac:dyDescent="0.3">
      <c r="B17" s="9" t="s">
        <v>117</v>
      </c>
      <c r="C17" s="10">
        <v>387782.92</v>
      </c>
    </row>
    <row r="18" spans="2:3" x14ac:dyDescent="0.3">
      <c r="B18" s="9" t="s">
        <v>118</v>
      </c>
      <c r="C18" s="10">
        <v>791585.74</v>
      </c>
    </row>
    <row r="19" spans="2:3" ht="15" thickBot="1" x14ac:dyDescent="0.35">
      <c r="B19" s="11" t="s">
        <v>119</v>
      </c>
      <c r="C19" s="12">
        <f>SUM(C6:C18)</f>
        <v>4882680.59</v>
      </c>
    </row>
    <row r="20" spans="2:3" x14ac:dyDescent="0.3">
      <c r="B20" s="7" t="s">
        <v>120</v>
      </c>
      <c r="C20" s="8"/>
    </row>
    <row r="21" spans="2:3" x14ac:dyDescent="0.3">
      <c r="B21" s="9" t="s">
        <v>30</v>
      </c>
      <c r="C21" s="10">
        <v>117220.84</v>
      </c>
    </row>
    <row r="22" spans="2:3" x14ac:dyDescent="0.3">
      <c r="B22" s="9" t="s">
        <v>93</v>
      </c>
      <c r="C22" s="10">
        <v>409620.21</v>
      </c>
    </row>
    <row r="23" spans="2:3" x14ac:dyDescent="0.3">
      <c r="B23" s="9" t="s">
        <v>116</v>
      </c>
      <c r="C23" s="10">
        <v>155139.82</v>
      </c>
    </row>
    <row r="24" spans="2:3" x14ac:dyDescent="0.3">
      <c r="B24" s="9" t="s">
        <v>47</v>
      </c>
      <c r="C24" s="10">
        <v>1353608.3</v>
      </c>
    </row>
    <row r="25" spans="2:3" x14ac:dyDescent="0.3">
      <c r="B25" s="9" t="s">
        <v>117</v>
      </c>
      <c r="C25" s="10">
        <v>131832.79999999999</v>
      </c>
    </row>
    <row r="26" spans="2:3" x14ac:dyDescent="0.3">
      <c r="B26" s="9" t="s">
        <v>118</v>
      </c>
      <c r="C26" s="10">
        <v>43264.1</v>
      </c>
    </row>
    <row r="27" spans="2:3" ht="15" thickBot="1" x14ac:dyDescent="0.35">
      <c r="B27" s="11" t="s">
        <v>121</v>
      </c>
      <c r="C27" s="12">
        <f>SUM(C21:C26)</f>
        <v>2210686.0700000003</v>
      </c>
    </row>
    <row r="28" spans="2:3" x14ac:dyDescent="0.3">
      <c r="B28" s="7" t="s">
        <v>122</v>
      </c>
      <c r="C28" s="8"/>
    </row>
    <row r="29" spans="2:3" x14ac:dyDescent="0.3">
      <c r="B29" s="9" t="s">
        <v>113</v>
      </c>
      <c r="C29" s="10">
        <v>1688939.34</v>
      </c>
    </row>
    <row r="30" spans="2:3" x14ac:dyDescent="0.3">
      <c r="B30" s="9" t="s">
        <v>30</v>
      </c>
      <c r="C30" s="10">
        <v>854787.45</v>
      </c>
    </row>
    <row r="31" spans="2:3" x14ac:dyDescent="0.3">
      <c r="B31" s="9" t="s">
        <v>123</v>
      </c>
      <c r="C31" s="10">
        <v>14367.94</v>
      </c>
    </row>
    <row r="32" spans="2:3" x14ac:dyDescent="0.3">
      <c r="B32" s="9" t="s">
        <v>143</v>
      </c>
      <c r="C32" s="10">
        <v>60970.14</v>
      </c>
    </row>
    <row r="33" spans="2:3" x14ac:dyDescent="0.3">
      <c r="B33" s="9" t="s">
        <v>47</v>
      </c>
      <c r="C33" s="10">
        <v>138805</v>
      </c>
    </row>
    <row r="34" spans="2:3" ht="15" thickBot="1" x14ac:dyDescent="0.35">
      <c r="B34" s="11" t="s">
        <v>124</v>
      </c>
      <c r="C34" s="12">
        <f>SUM(C29:C33)</f>
        <v>2757869.87</v>
      </c>
    </row>
    <row r="35" spans="2:3" x14ac:dyDescent="0.3">
      <c r="B35" s="7" t="s">
        <v>125</v>
      </c>
      <c r="C35" s="10"/>
    </row>
    <row r="36" spans="2:3" x14ac:dyDescent="0.3">
      <c r="B36" s="9" t="s">
        <v>146</v>
      </c>
      <c r="C36" s="10">
        <v>31314.82</v>
      </c>
    </row>
    <row r="37" spans="2:3" x14ac:dyDescent="0.3">
      <c r="B37" s="9" t="s">
        <v>126</v>
      </c>
      <c r="C37" s="10">
        <v>538409.52</v>
      </c>
    </row>
    <row r="38" spans="2:3" x14ac:dyDescent="0.3">
      <c r="B38" s="9" t="s">
        <v>147</v>
      </c>
      <c r="C38" s="10">
        <v>136068</v>
      </c>
    </row>
    <row r="39" spans="2:3" x14ac:dyDescent="0.3">
      <c r="B39" s="9" t="s">
        <v>123</v>
      </c>
      <c r="C39" s="10">
        <v>6441570</v>
      </c>
    </row>
    <row r="40" spans="2:3" x14ac:dyDescent="0.3">
      <c r="B40" s="9" t="s">
        <v>127</v>
      </c>
      <c r="C40" s="10">
        <v>632486.18000000005</v>
      </c>
    </row>
    <row r="41" spans="2:3" x14ac:dyDescent="0.3">
      <c r="B41" s="9" t="s">
        <v>48</v>
      </c>
      <c r="C41" s="10">
        <v>92927.47</v>
      </c>
    </row>
    <row r="42" spans="2:3" x14ac:dyDescent="0.3">
      <c r="B42" s="9" t="s">
        <v>148</v>
      </c>
      <c r="C42" s="10">
        <v>658842</v>
      </c>
    </row>
    <row r="43" spans="2:3" x14ac:dyDescent="0.3">
      <c r="B43" s="9" t="s">
        <v>128</v>
      </c>
      <c r="C43" s="10">
        <v>2942460</v>
      </c>
    </row>
    <row r="44" spans="2:3" ht="15" thickBot="1" x14ac:dyDescent="0.35">
      <c r="B44" s="11" t="s">
        <v>129</v>
      </c>
      <c r="C44" s="12">
        <f>SUM(C36:C43)</f>
        <v>11474077.989999998</v>
      </c>
    </row>
    <row r="45" spans="2:3" x14ac:dyDescent="0.3">
      <c r="B45" s="7" t="s">
        <v>130</v>
      </c>
      <c r="C45" s="8"/>
    </row>
    <row r="46" spans="2:3" x14ac:dyDescent="0.3">
      <c r="B46" s="9" t="s">
        <v>123</v>
      </c>
      <c r="C46" s="10">
        <v>345411</v>
      </c>
    </row>
    <row r="47" spans="2:3" x14ac:dyDescent="0.3">
      <c r="B47" s="9" t="s">
        <v>40</v>
      </c>
      <c r="C47" s="10">
        <v>424710</v>
      </c>
    </row>
    <row r="48" spans="2:3" ht="15" thickBot="1" x14ac:dyDescent="0.35">
      <c r="B48" s="11" t="s">
        <v>131</v>
      </c>
      <c r="C48" s="12">
        <f>SUM(C46:C47)</f>
        <v>770121</v>
      </c>
    </row>
    <row r="49" spans="2:3" x14ac:dyDescent="0.3">
      <c r="B49" s="7" t="s">
        <v>132</v>
      </c>
      <c r="C49" s="8"/>
    </row>
    <row r="50" spans="2:3" x14ac:dyDescent="0.3">
      <c r="B50" s="9" t="s">
        <v>40</v>
      </c>
      <c r="C50" s="10">
        <v>356240.5</v>
      </c>
    </row>
    <row r="51" spans="2:3" ht="15" thickBot="1" x14ac:dyDescent="0.35">
      <c r="B51" s="11" t="s">
        <v>25</v>
      </c>
      <c r="C51" s="12">
        <f>SUM(C50:C50)</f>
        <v>356240.5</v>
      </c>
    </row>
    <row r="52" spans="2:3" x14ac:dyDescent="0.3">
      <c r="B52" s="7" t="s">
        <v>133</v>
      </c>
      <c r="C52" s="8"/>
    </row>
    <row r="53" spans="2:3" x14ac:dyDescent="0.3">
      <c r="B53" s="9" t="s">
        <v>30</v>
      </c>
      <c r="C53" s="10">
        <v>147741</v>
      </c>
    </row>
    <row r="54" spans="2:3" ht="15" thickBot="1" x14ac:dyDescent="0.35">
      <c r="B54" s="11" t="s">
        <v>134</v>
      </c>
      <c r="C54" s="12">
        <f>SUM(C53:C53)</f>
        <v>147741</v>
      </c>
    </row>
    <row r="55" spans="2:3" x14ac:dyDescent="0.3">
      <c r="B55" s="7" t="s">
        <v>135</v>
      </c>
      <c r="C55" s="8"/>
    </row>
    <row r="56" spans="2:3" x14ac:dyDescent="0.3">
      <c r="B56" s="9" t="s">
        <v>144</v>
      </c>
      <c r="C56" s="10">
        <v>2851217.53</v>
      </c>
    </row>
    <row r="57" spans="2:3" ht="15" thickBot="1" x14ac:dyDescent="0.35">
      <c r="B57" s="11" t="s">
        <v>136</v>
      </c>
      <c r="C57" s="12">
        <f>SUM(C56:C56)</f>
        <v>2851217.53</v>
      </c>
    </row>
    <row r="58" spans="2:3" x14ac:dyDescent="0.3">
      <c r="B58" s="7" t="s">
        <v>145</v>
      </c>
      <c r="C58" s="8"/>
    </row>
    <row r="59" spans="2:3" x14ac:dyDescent="0.3">
      <c r="B59" s="9" t="s">
        <v>30</v>
      </c>
      <c r="C59" s="10">
        <v>33784.379999999997</v>
      </c>
    </row>
    <row r="60" spans="2:3" x14ac:dyDescent="0.3">
      <c r="B60" s="9" t="s">
        <v>151</v>
      </c>
      <c r="C60" s="10">
        <v>1047187.2</v>
      </c>
    </row>
    <row r="61" spans="2:3" x14ac:dyDescent="0.3">
      <c r="B61" s="9" t="s">
        <v>32</v>
      </c>
      <c r="C61" s="10">
        <v>909916.7</v>
      </c>
    </row>
    <row r="62" spans="2:3" x14ac:dyDescent="0.3">
      <c r="B62" s="9" t="s">
        <v>152</v>
      </c>
      <c r="C62" s="10">
        <v>25300</v>
      </c>
    </row>
    <row r="63" spans="2:3" x14ac:dyDescent="0.3">
      <c r="B63" s="9" t="s">
        <v>34</v>
      </c>
      <c r="C63" s="10">
        <v>45980</v>
      </c>
    </row>
    <row r="64" spans="2:3" x14ac:dyDescent="0.3">
      <c r="B64" s="9" t="s">
        <v>153</v>
      </c>
      <c r="C64" s="10">
        <v>60270</v>
      </c>
    </row>
    <row r="65" spans="2:3" x14ac:dyDescent="0.3">
      <c r="B65" s="9" t="s">
        <v>154</v>
      </c>
      <c r="C65" s="10">
        <v>17280</v>
      </c>
    </row>
    <row r="66" spans="2:3" x14ac:dyDescent="0.3">
      <c r="B66" s="9" t="s">
        <v>155</v>
      </c>
      <c r="C66" s="10">
        <v>198666</v>
      </c>
    </row>
    <row r="67" spans="2:3" x14ac:dyDescent="0.3">
      <c r="B67" s="9" t="s">
        <v>156</v>
      </c>
      <c r="C67" s="10">
        <v>156458.79999999999</v>
      </c>
    </row>
    <row r="68" spans="2:3" x14ac:dyDescent="0.3">
      <c r="B68" s="9" t="s">
        <v>157</v>
      </c>
      <c r="C68" s="10">
        <v>54432</v>
      </c>
    </row>
    <row r="69" spans="2:3" x14ac:dyDescent="0.3">
      <c r="B69" s="9" t="s">
        <v>37</v>
      </c>
      <c r="C69" s="10">
        <v>211200</v>
      </c>
    </row>
    <row r="70" spans="2:3" x14ac:dyDescent="0.3">
      <c r="B70" s="9" t="s">
        <v>158</v>
      </c>
      <c r="C70" s="10">
        <v>24420</v>
      </c>
    </row>
    <row r="71" spans="2:3" x14ac:dyDescent="0.3">
      <c r="B71" s="9" t="s">
        <v>159</v>
      </c>
      <c r="C71" s="10">
        <v>591200</v>
      </c>
    </row>
    <row r="72" spans="2:3" x14ac:dyDescent="0.3">
      <c r="B72" s="9" t="s">
        <v>160</v>
      </c>
      <c r="C72" s="10">
        <v>88694</v>
      </c>
    </row>
    <row r="73" spans="2:3" x14ac:dyDescent="0.3">
      <c r="B73" s="9" t="s">
        <v>115</v>
      </c>
      <c r="C73" s="10">
        <v>9218</v>
      </c>
    </row>
    <row r="74" spans="2:3" x14ac:dyDescent="0.3">
      <c r="B74" s="9" t="s">
        <v>161</v>
      </c>
      <c r="C74" s="10">
        <v>1320</v>
      </c>
    </row>
    <row r="75" spans="2:3" x14ac:dyDescent="0.3">
      <c r="B75" s="9" t="s">
        <v>162</v>
      </c>
      <c r="C75" s="10">
        <v>18480</v>
      </c>
    </row>
    <row r="76" spans="2:3" x14ac:dyDescent="0.3">
      <c r="B76" s="9" t="s">
        <v>163</v>
      </c>
      <c r="C76" s="10">
        <v>32808</v>
      </c>
    </row>
    <row r="77" spans="2:3" x14ac:dyDescent="0.3">
      <c r="B77" s="9" t="s">
        <v>47</v>
      </c>
      <c r="C77" s="10">
        <v>350055</v>
      </c>
    </row>
    <row r="78" spans="2:3" x14ac:dyDescent="0.3">
      <c r="B78" s="9" t="s">
        <v>164</v>
      </c>
      <c r="C78" s="10">
        <v>8550</v>
      </c>
    </row>
    <row r="79" spans="2:3" x14ac:dyDescent="0.3">
      <c r="B79" s="9" t="s">
        <v>49</v>
      </c>
      <c r="C79" s="10">
        <v>6000</v>
      </c>
    </row>
    <row r="80" spans="2:3" x14ac:dyDescent="0.3">
      <c r="B80" s="9" t="s">
        <v>165</v>
      </c>
      <c r="C80" s="10">
        <v>7044</v>
      </c>
    </row>
    <row r="81" spans="2:3" x14ac:dyDescent="0.3">
      <c r="B81" s="9" t="s">
        <v>118</v>
      </c>
      <c r="C81" s="10">
        <v>1069272</v>
      </c>
    </row>
    <row r="82" spans="2:3" x14ac:dyDescent="0.3">
      <c r="B82" s="9" t="s">
        <v>148</v>
      </c>
      <c r="C82" s="10">
        <v>567892</v>
      </c>
    </row>
    <row r="83" spans="2:3" x14ac:dyDescent="0.3">
      <c r="B83" s="9" t="s">
        <v>166</v>
      </c>
      <c r="C83" s="10">
        <v>697004</v>
      </c>
    </row>
    <row r="84" spans="2:3" ht="15" thickBot="1" x14ac:dyDescent="0.35">
      <c r="B84" s="11" t="s">
        <v>22</v>
      </c>
      <c r="C84" s="12">
        <f>SUM(C59:C83)</f>
        <v>6232432.0800000001</v>
      </c>
    </row>
    <row r="85" spans="2:3" x14ac:dyDescent="0.3">
      <c r="B85" s="7" t="s">
        <v>149</v>
      </c>
      <c r="C85" s="8"/>
    </row>
    <row r="86" spans="2:3" x14ac:dyDescent="0.3">
      <c r="B86" s="9" t="s">
        <v>37</v>
      </c>
      <c r="C86" s="10">
        <v>1197900</v>
      </c>
    </row>
    <row r="87" spans="2:3" x14ac:dyDescent="0.3">
      <c r="B87" s="9" t="s">
        <v>44</v>
      </c>
      <c r="C87" s="10">
        <v>1708454</v>
      </c>
    </row>
    <row r="88" spans="2:3" ht="15" thickBot="1" x14ac:dyDescent="0.35">
      <c r="B88" s="11" t="s">
        <v>150</v>
      </c>
      <c r="C88" s="12">
        <f>SUM(C86:C87)</f>
        <v>2906354</v>
      </c>
    </row>
    <row r="89" spans="2:3" x14ac:dyDescent="0.3">
      <c r="B89" s="7" t="s">
        <v>167</v>
      </c>
      <c r="C89" s="8"/>
    </row>
    <row r="90" spans="2:3" x14ac:dyDescent="0.3">
      <c r="B90" s="9" t="s">
        <v>168</v>
      </c>
      <c r="C90" s="10">
        <v>418000</v>
      </c>
    </row>
    <row r="91" spans="2:3" x14ac:dyDescent="0.3">
      <c r="B91" s="9" t="s">
        <v>123</v>
      </c>
      <c r="C91" s="10">
        <v>484000</v>
      </c>
    </row>
    <row r="92" spans="2:3" x14ac:dyDescent="0.3">
      <c r="B92" s="9" t="s">
        <v>115</v>
      </c>
      <c r="C92" s="10">
        <v>417780</v>
      </c>
    </row>
    <row r="93" spans="2:3" x14ac:dyDescent="0.3">
      <c r="B93" s="9" t="s">
        <v>169</v>
      </c>
      <c r="C93" s="10">
        <v>418000</v>
      </c>
    </row>
    <row r="94" spans="2:3" ht="15" thickBot="1" x14ac:dyDescent="0.35">
      <c r="B94" s="11" t="s">
        <v>170</v>
      </c>
      <c r="C94" s="12">
        <f>SUM(C90:C93)</f>
        <v>1737780</v>
      </c>
    </row>
    <row r="95" spans="2:3" x14ac:dyDescent="0.3">
      <c r="B95" s="7" t="s">
        <v>171</v>
      </c>
      <c r="C95" s="10"/>
    </row>
    <row r="96" spans="2:3" x14ac:dyDescent="0.3">
      <c r="B96" s="9" t="s">
        <v>141</v>
      </c>
      <c r="C96" s="10">
        <v>1608145</v>
      </c>
    </row>
    <row r="97" spans="2:3" x14ac:dyDescent="0.3">
      <c r="B97" s="9" t="s">
        <v>172</v>
      </c>
      <c r="C97" s="10">
        <v>949190</v>
      </c>
    </row>
    <row r="98" spans="2:3" x14ac:dyDescent="0.3">
      <c r="B98" s="9" t="s">
        <v>117</v>
      </c>
      <c r="C98" s="10">
        <v>210152.8</v>
      </c>
    </row>
    <row r="99" spans="2:3" x14ac:dyDescent="0.3">
      <c r="B99" s="9" t="s">
        <v>173</v>
      </c>
      <c r="C99" s="10">
        <v>26246.22</v>
      </c>
    </row>
    <row r="100" spans="2:3" ht="15" thickBot="1" x14ac:dyDescent="0.35">
      <c r="B100" s="11" t="s">
        <v>174</v>
      </c>
      <c r="C100" s="12">
        <f>SUM(C96:C99)</f>
        <v>2793734.02</v>
      </c>
    </row>
    <row r="101" spans="2:3" x14ac:dyDescent="0.3">
      <c r="B101" s="7" t="s">
        <v>175</v>
      </c>
      <c r="C101" s="8"/>
    </row>
    <row r="102" spans="2:3" x14ac:dyDescent="0.3">
      <c r="B102" s="9" t="s">
        <v>47</v>
      </c>
      <c r="C102" s="10">
        <v>2418064</v>
      </c>
    </row>
    <row r="103" spans="2:3" ht="15" thickBot="1" x14ac:dyDescent="0.35">
      <c r="B103" s="11" t="s">
        <v>176</v>
      </c>
      <c r="C103" s="12">
        <f>SUM(C102:C102)</f>
        <v>2418064</v>
      </c>
    </row>
    <row r="104" spans="2:3" ht="15" thickBot="1" x14ac:dyDescent="0.35">
      <c r="B104" s="20" t="s">
        <v>137</v>
      </c>
      <c r="C104" s="21">
        <f>SUM(C103+C100+C94+C88+C84+C57+C54+C51+C48+C44+C34+C27+C19)</f>
        <v>41538998.649999991</v>
      </c>
    </row>
    <row r="105" spans="2:3" x14ac:dyDescent="0.3">
      <c r="B105" s="7" t="s">
        <v>177</v>
      </c>
      <c r="C105" s="10"/>
    </row>
    <row r="106" spans="2:3" x14ac:dyDescent="0.3">
      <c r="B106" s="9" t="s">
        <v>114</v>
      </c>
      <c r="C106" s="10">
        <v>841180</v>
      </c>
    </row>
    <row r="107" spans="2:3" x14ac:dyDescent="0.3">
      <c r="B107" s="9" t="s">
        <v>179</v>
      </c>
      <c r="C107" s="10">
        <v>458054.40000000002</v>
      </c>
    </row>
    <row r="108" spans="2:3" x14ac:dyDescent="0.3">
      <c r="B108" s="9" t="s">
        <v>180</v>
      </c>
      <c r="C108" s="10">
        <v>75020</v>
      </c>
    </row>
    <row r="109" spans="2:3" ht="15" thickBot="1" x14ac:dyDescent="0.35">
      <c r="B109" s="11" t="s">
        <v>178</v>
      </c>
      <c r="C109" s="12">
        <f>SUM(C106:C108)</f>
        <v>1374254.4</v>
      </c>
    </row>
    <row r="110" spans="2:3" x14ac:dyDescent="0.3">
      <c r="B110" s="7" t="s">
        <v>105</v>
      </c>
      <c r="C110" s="8"/>
    </row>
    <row r="111" spans="2:3" x14ac:dyDescent="0.3">
      <c r="B111" s="9" t="s">
        <v>17</v>
      </c>
      <c r="C111" s="10">
        <v>78084.679999999993</v>
      </c>
    </row>
    <row r="112" spans="2:3" ht="15" thickBot="1" x14ac:dyDescent="0.35">
      <c r="B112" s="11" t="s">
        <v>18</v>
      </c>
      <c r="C112" s="12">
        <f>SUM(C111:C111)</f>
        <v>78084.679999999993</v>
      </c>
    </row>
    <row r="113" spans="2:3" ht="16.2" thickBot="1" x14ac:dyDescent="0.35">
      <c r="B113" s="13" t="s">
        <v>6</v>
      </c>
      <c r="C113" s="14">
        <f>SUM(C112+C109+C104)</f>
        <v>42991337.729999989</v>
      </c>
    </row>
  </sheetData>
  <sortState xmlns:xlrd2="http://schemas.microsoft.com/office/spreadsheetml/2017/richdata2" ref="B106:C108">
    <sortCondition ref="B106:B108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3CA97-68D5-4A48-957B-05800001A03A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181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2818.11</v>
      </c>
    </row>
    <row r="6" spans="2:3" ht="15" thickBot="1" x14ac:dyDescent="0.35">
      <c r="B6" s="11" t="s">
        <v>5</v>
      </c>
      <c r="C6" s="12">
        <f>SUM(C5:C5)</f>
        <v>2818.11</v>
      </c>
    </row>
    <row r="7" spans="2:3" ht="16.2" thickBot="1" x14ac:dyDescent="0.35">
      <c r="B7" s="13" t="s">
        <v>6</v>
      </c>
      <c r="C7" s="14">
        <f>SUM(C6)</f>
        <v>2818.11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64274-19D5-4B6F-9C2B-22BA76026F03}">
  <dimension ref="B1:C4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182</v>
      </c>
    </row>
    <row r="4" spans="2:3" ht="16.2" thickBot="1" x14ac:dyDescent="0.35">
      <c r="B4" s="13" t="s">
        <v>6</v>
      </c>
      <c r="C4" s="1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3B129-F023-45F6-B74B-4F9304990BDB}">
  <dimension ref="B1:C8"/>
  <sheetViews>
    <sheetView workbookViewId="0">
      <selection activeCell="B24" sqref="B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183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x14ac:dyDescent="0.3">
      <c r="B6" s="9" t="s">
        <v>184</v>
      </c>
      <c r="C6" s="10">
        <v>2328590.4</v>
      </c>
    </row>
    <row r="7" spans="2:3" ht="15" thickBot="1" x14ac:dyDescent="0.35">
      <c r="B7" s="11" t="s">
        <v>5</v>
      </c>
      <c r="C7" s="12">
        <f>SUM(C5:C6)</f>
        <v>2328596.4</v>
      </c>
    </row>
    <row r="8" spans="2:3" ht="16.2" thickBot="1" x14ac:dyDescent="0.35">
      <c r="B8" s="13" t="s">
        <v>6</v>
      </c>
      <c r="C8" s="14">
        <f>SUM(C7)</f>
        <v>2328596.4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EB60F-9B56-44B8-AE36-4B64260636FC}">
  <dimension ref="B1:E118"/>
  <sheetViews>
    <sheetView topLeftCell="A82" workbookViewId="0">
      <selection activeCell="B104" sqref="B104:C107"/>
    </sheetView>
  </sheetViews>
  <sheetFormatPr defaultRowHeight="14.4" x14ac:dyDescent="0.3"/>
  <cols>
    <col min="1" max="1" width="5.109375" customWidth="1"/>
    <col min="2" max="2" width="52.88671875" customWidth="1"/>
    <col min="3" max="3" width="25.109375" customWidth="1"/>
    <col min="5" max="5" width="11.6640625" bestFit="1" customWidth="1"/>
  </cols>
  <sheetData>
    <row r="1" spans="2:3" ht="15" thickBot="1" x14ac:dyDescent="0.35"/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185</v>
      </c>
    </row>
    <row r="4" spans="2:3" x14ac:dyDescent="0.3">
      <c r="B4" s="7" t="s">
        <v>186</v>
      </c>
      <c r="C4" s="8"/>
    </row>
    <row r="5" spans="2:3" x14ac:dyDescent="0.3">
      <c r="B5" s="9" t="s">
        <v>187</v>
      </c>
      <c r="C5" s="10">
        <v>10499.98</v>
      </c>
    </row>
    <row r="6" spans="2:3" x14ac:dyDescent="0.3">
      <c r="B6" s="9" t="s">
        <v>188</v>
      </c>
      <c r="C6" s="10">
        <v>84876</v>
      </c>
    </row>
    <row r="7" spans="2:3" x14ac:dyDescent="0.3">
      <c r="B7" s="9" t="s">
        <v>189</v>
      </c>
      <c r="C7" s="10">
        <v>32400</v>
      </c>
    </row>
    <row r="8" spans="2:3" x14ac:dyDescent="0.3">
      <c r="B8" s="9" t="s">
        <v>190</v>
      </c>
      <c r="C8" s="10">
        <v>660</v>
      </c>
    </row>
    <row r="9" spans="2:3" x14ac:dyDescent="0.3">
      <c r="B9" s="9" t="s">
        <v>191</v>
      </c>
      <c r="C9" s="10">
        <v>34204.5</v>
      </c>
    </row>
    <row r="10" spans="2:3" x14ac:dyDescent="0.3">
      <c r="B10" s="9" t="s">
        <v>192</v>
      </c>
      <c r="C10" s="10">
        <v>1500</v>
      </c>
    </row>
    <row r="11" spans="2:3" x14ac:dyDescent="0.3">
      <c r="B11" s="9" t="s">
        <v>159</v>
      </c>
      <c r="C11" s="10">
        <v>15345</v>
      </c>
    </row>
    <row r="12" spans="2:3" x14ac:dyDescent="0.3">
      <c r="B12" s="9" t="s">
        <v>193</v>
      </c>
      <c r="C12" s="10">
        <v>116141</v>
      </c>
    </row>
    <row r="13" spans="2:3" x14ac:dyDescent="0.3">
      <c r="B13" s="9" t="s">
        <v>194</v>
      </c>
      <c r="C13" s="10">
        <v>171152.7</v>
      </c>
    </row>
    <row r="14" spans="2:3" x14ac:dyDescent="0.3">
      <c r="B14" s="9" t="s">
        <v>195</v>
      </c>
      <c r="C14" s="10">
        <v>83034</v>
      </c>
    </row>
    <row r="15" spans="2:3" x14ac:dyDescent="0.3">
      <c r="B15" s="9" t="s">
        <v>196</v>
      </c>
      <c r="C15" s="10">
        <v>81096</v>
      </c>
    </row>
    <row r="16" spans="2:3" x14ac:dyDescent="0.3">
      <c r="B16" s="9" t="s">
        <v>15</v>
      </c>
      <c r="C16" s="10">
        <v>68059.92</v>
      </c>
    </row>
    <row r="17" spans="2:3" x14ac:dyDescent="0.3">
      <c r="B17" s="9" t="s">
        <v>197</v>
      </c>
      <c r="C17" s="10">
        <v>63367.56</v>
      </c>
    </row>
    <row r="18" spans="2:3" x14ac:dyDescent="0.3">
      <c r="B18" s="9" t="s">
        <v>198</v>
      </c>
      <c r="C18" s="10">
        <v>336544</v>
      </c>
    </row>
    <row r="19" spans="2:3" x14ac:dyDescent="0.3">
      <c r="B19" s="9" t="s">
        <v>199</v>
      </c>
      <c r="C19" s="10">
        <v>31894.799999999999</v>
      </c>
    </row>
    <row r="20" spans="2:3" x14ac:dyDescent="0.3">
      <c r="B20" s="9" t="s">
        <v>200</v>
      </c>
      <c r="C20" s="10">
        <v>4800</v>
      </c>
    </row>
    <row r="21" spans="2:3" x14ac:dyDescent="0.3">
      <c r="B21" s="9" t="s">
        <v>201</v>
      </c>
      <c r="C21" s="10">
        <v>239935.76</v>
      </c>
    </row>
    <row r="22" spans="2:3" x14ac:dyDescent="0.3">
      <c r="B22" s="9" t="s">
        <v>202</v>
      </c>
      <c r="C22" s="10">
        <v>977851.2</v>
      </c>
    </row>
    <row r="23" spans="2:3" x14ac:dyDescent="0.3">
      <c r="B23" s="9" t="s">
        <v>203</v>
      </c>
      <c r="C23" s="10">
        <v>94270.05</v>
      </c>
    </row>
    <row r="24" spans="2:3" x14ac:dyDescent="0.3">
      <c r="B24" s="9" t="s">
        <v>204</v>
      </c>
      <c r="C24" s="10">
        <v>13080</v>
      </c>
    </row>
    <row r="25" spans="2:3" x14ac:dyDescent="0.3">
      <c r="B25" s="9" t="s">
        <v>205</v>
      </c>
      <c r="C25" s="10">
        <v>832037.53</v>
      </c>
    </row>
    <row r="26" spans="2:3" ht="15" thickBot="1" x14ac:dyDescent="0.35">
      <c r="B26" s="11" t="s">
        <v>6</v>
      </c>
      <c r="C26" s="12">
        <f>SUM(C5:C25)</f>
        <v>3292750</v>
      </c>
    </row>
    <row r="27" spans="2:3" x14ac:dyDescent="0.3">
      <c r="B27" s="7" t="s">
        <v>206</v>
      </c>
      <c r="C27" s="8"/>
    </row>
    <row r="28" spans="2:3" x14ac:dyDescent="0.3">
      <c r="B28" s="9" t="s">
        <v>201</v>
      </c>
      <c r="C28" s="10">
        <v>3292750</v>
      </c>
    </row>
    <row r="29" spans="2:3" x14ac:dyDescent="0.3">
      <c r="B29" s="11" t="s">
        <v>6</v>
      </c>
      <c r="C29" s="12">
        <f>SUM(C28:C28)</f>
        <v>3292750</v>
      </c>
    </row>
    <row r="30" spans="2:3" x14ac:dyDescent="0.3">
      <c r="B30" s="7" t="s">
        <v>207</v>
      </c>
      <c r="C30" s="8"/>
    </row>
    <row r="31" spans="2:3" x14ac:dyDescent="0.3">
      <c r="B31" s="9" t="s">
        <v>208</v>
      </c>
      <c r="C31" s="10">
        <v>251214.5</v>
      </c>
    </row>
    <row r="32" spans="2:3" x14ac:dyDescent="0.3">
      <c r="B32" s="9" t="s">
        <v>209</v>
      </c>
      <c r="C32" s="10">
        <v>84000</v>
      </c>
    </row>
    <row r="33" spans="2:3" x14ac:dyDescent="0.3">
      <c r="B33" s="9" t="s">
        <v>210</v>
      </c>
      <c r="C33" s="10">
        <v>381742.8</v>
      </c>
    </row>
    <row r="34" spans="2:3" x14ac:dyDescent="0.3">
      <c r="B34" s="9" t="s">
        <v>211</v>
      </c>
      <c r="C34" s="10">
        <v>96000</v>
      </c>
    </row>
    <row r="35" spans="2:3" x14ac:dyDescent="0.3">
      <c r="B35" s="9" t="s">
        <v>190</v>
      </c>
      <c r="C35" s="10">
        <v>86400</v>
      </c>
    </row>
    <row r="36" spans="2:3" x14ac:dyDescent="0.3">
      <c r="B36" s="9" t="s">
        <v>159</v>
      </c>
      <c r="C36" s="10">
        <v>50685.599999999999</v>
      </c>
    </row>
    <row r="37" spans="2:3" x14ac:dyDescent="0.3">
      <c r="B37" s="9" t="s">
        <v>61</v>
      </c>
      <c r="C37" s="10">
        <v>79200</v>
      </c>
    </row>
    <row r="38" spans="2:3" x14ac:dyDescent="0.3">
      <c r="B38" s="9" t="s">
        <v>212</v>
      </c>
      <c r="C38" s="10">
        <v>22824.6</v>
      </c>
    </row>
    <row r="39" spans="2:3" x14ac:dyDescent="0.3">
      <c r="B39" s="9" t="s">
        <v>213</v>
      </c>
      <c r="C39" s="10">
        <v>148040</v>
      </c>
    </row>
    <row r="40" spans="2:3" x14ac:dyDescent="0.3">
      <c r="B40" s="9" t="s">
        <v>214</v>
      </c>
      <c r="C40" s="10">
        <v>97200</v>
      </c>
    </row>
    <row r="41" spans="2:3" x14ac:dyDescent="0.3">
      <c r="B41" s="9" t="s">
        <v>195</v>
      </c>
      <c r="C41" s="10">
        <v>260820</v>
      </c>
    </row>
    <row r="42" spans="2:3" x14ac:dyDescent="0.3">
      <c r="B42" s="9" t="s">
        <v>215</v>
      </c>
      <c r="C42" s="10">
        <v>2760</v>
      </c>
    </row>
    <row r="43" spans="2:3" x14ac:dyDescent="0.3">
      <c r="B43" s="9" t="s">
        <v>216</v>
      </c>
      <c r="C43" s="10">
        <v>22884</v>
      </c>
    </row>
    <row r="44" spans="2:3" x14ac:dyDescent="0.3">
      <c r="B44" s="9" t="s">
        <v>217</v>
      </c>
      <c r="C44" s="10">
        <v>154440</v>
      </c>
    </row>
    <row r="45" spans="2:3" x14ac:dyDescent="0.3">
      <c r="B45" s="9" t="s">
        <v>218</v>
      </c>
      <c r="C45" s="10">
        <v>107040</v>
      </c>
    </row>
    <row r="46" spans="2:3" x14ac:dyDescent="0.3">
      <c r="B46" s="9" t="s">
        <v>219</v>
      </c>
      <c r="C46" s="10">
        <v>20592</v>
      </c>
    </row>
    <row r="47" spans="2:3" x14ac:dyDescent="0.3">
      <c r="B47" s="9" t="s">
        <v>220</v>
      </c>
      <c r="C47" s="10">
        <v>538740.44999999995</v>
      </c>
    </row>
    <row r="48" spans="2:3" x14ac:dyDescent="0.3">
      <c r="B48" s="9" t="s">
        <v>221</v>
      </c>
      <c r="C48" s="10">
        <v>15400</v>
      </c>
    </row>
    <row r="49" spans="2:3" x14ac:dyDescent="0.3">
      <c r="B49" s="9" t="s">
        <v>222</v>
      </c>
      <c r="C49" s="10">
        <v>91332</v>
      </c>
    </row>
    <row r="50" spans="2:3" x14ac:dyDescent="0.3">
      <c r="B50" s="9" t="s">
        <v>197</v>
      </c>
      <c r="C50" s="10">
        <v>85912.44</v>
      </c>
    </row>
    <row r="51" spans="2:3" x14ac:dyDescent="0.3">
      <c r="B51" s="9" t="s">
        <v>223</v>
      </c>
      <c r="C51" s="10">
        <v>259154.12</v>
      </c>
    </row>
    <row r="52" spans="2:3" x14ac:dyDescent="0.3">
      <c r="B52" s="9" t="s">
        <v>224</v>
      </c>
      <c r="C52" s="10">
        <v>89673.600000000006</v>
      </c>
    </row>
    <row r="53" spans="2:3" x14ac:dyDescent="0.3">
      <c r="B53" s="9" t="s">
        <v>225</v>
      </c>
      <c r="C53" s="10">
        <v>4800</v>
      </c>
    </row>
    <row r="54" spans="2:3" x14ac:dyDescent="0.3">
      <c r="B54" s="9" t="s">
        <v>226</v>
      </c>
      <c r="C54" s="10">
        <v>26465.49</v>
      </c>
    </row>
    <row r="55" spans="2:3" x14ac:dyDescent="0.3">
      <c r="B55" s="9" t="s">
        <v>201</v>
      </c>
      <c r="C55" s="10">
        <v>315428.40000000002</v>
      </c>
    </row>
    <row r="56" spans="2:3" ht="15" thickBot="1" x14ac:dyDescent="0.35">
      <c r="B56" s="11" t="s">
        <v>6</v>
      </c>
      <c r="C56" s="12">
        <f>SUM(C31:C55)</f>
        <v>3292750.0000000005</v>
      </c>
    </row>
    <row r="57" spans="2:3" x14ac:dyDescent="0.3">
      <c r="B57" s="7" t="s">
        <v>227</v>
      </c>
      <c r="C57" s="8"/>
    </row>
    <row r="58" spans="2:3" x14ac:dyDescent="0.3">
      <c r="B58" s="9" t="s">
        <v>228</v>
      </c>
      <c r="C58" s="10">
        <v>145200</v>
      </c>
    </row>
    <row r="59" spans="2:3" x14ac:dyDescent="0.3">
      <c r="B59" s="9" t="s">
        <v>229</v>
      </c>
      <c r="C59" s="10">
        <v>12025.2</v>
      </c>
    </row>
    <row r="60" spans="2:3" x14ac:dyDescent="0.3">
      <c r="B60" s="9" t="s">
        <v>230</v>
      </c>
      <c r="C60" s="10">
        <v>5940</v>
      </c>
    </row>
    <row r="61" spans="2:3" x14ac:dyDescent="0.3">
      <c r="B61" s="9" t="s">
        <v>231</v>
      </c>
      <c r="C61" s="10">
        <v>72000</v>
      </c>
    </row>
    <row r="62" spans="2:3" x14ac:dyDescent="0.3">
      <c r="B62" s="9" t="s">
        <v>232</v>
      </c>
      <c r="C62" s="10">
        <v>147290</v>
      </c>
    </row>
    <row r="63" spans="2:3" x14ac:dyDescent="0.3">
      <c r="B63" s="9" t="s">
        <v>152</v>
      </c>
      <c r="C63" s="10">
        <v>27600</v>
      </c>
    </row>
    <row r="64" spans="2:3" x14ac:dyDescent="0.3">
      <c r="B64" s="9" t="s">
        <v>233</v>
      </c>
      <c r="C64" s="10">
        <v>14025</v>
      </c>
    </row>
    <row r="65" spans="2:3" x14ac:dyDescent="0.3">
      <c r="B65" s="9" t="s">
        <v>234</v>
      </c>
      <c r="C65" s="10">
        <v>249004.79999999999</v>
      </c>
    </row>
    <row r="66" spans="2:3" x14ac:dyDescent="0.3">
      <c r="B66" s="9" t="s">
        <v>190</v>
      </c>
      <c r="C66" s="10">
        <v>25440</v>
      </c>
    </row>
    <row r="67" spans="2:3" x14ac:dyDescent="0.3">
      <c r="B67" s="9" t="s">
        <v>235</v>
      </c>
      <c r="C67" s="10">
        <v>2160</v>
      </c>
    </row>
    <row r="68" spans="2:3" x14ac:dyDescent="0.3">
      <c r="B68" s="9" t="s">
        <v>236</v>
      </c>
      <c r="C68" s="10">
        <v>88800</v>
      </c>
    </row>
    <row r="69" spans="2:3" x14ac:dyDescent="0.3">
      <c r="B69" s="9" t="s">
        <v>237</v>
      </c>
      <c r="C69" s="10">
        <v>79050</v>
      </c>
    </row>
    <row r="70" spans="2:3" x14ac:dyDescent="0.3">
      <c r="B70" s="9" t="s">
        <v>238</v>
      </c>
      <c r="C70" s="10">
        <v>86022</v>
      </c>
    </row>
    <row r="71" spans="2:3" x14ac:dyDescent="0.3">
      <c r="B71" s="9" t="s">
        <v>239</v>
      </c>
      <c r="C71" s="10">
        <v>286200</v>
      </c>
    </row>
    <row r="72" spans="2:3" x14ac:dyDescent="0.3">
      <c r="B72" s="9" t="s">
        <v>240</v>
      </c>
      <c r="C72" s="10">
        <v>467462.40000000002</v>
      </c>
    </row>
    <row r="73" spans="2:3" x14ac:dyDescent="0.3">
      <c r="B73" s="9" t="s">
        <v>241</v>
      </c>
      <c r="C73" s="10">
        <v>86400</v>
      </c>
    </row>
    <row r="74" spans="2:3" x14ac:dyDescent="0.3">
      <c r="B74" s="9" t="s">
        <v>242</v>
      </c>
      <c r="C74" s="10">
        <v>10044</v>
      </c>
    </row>
    <row r="75" spans="2:3" x14ac:dyDescent="0.3">
      <c r="B75" s="9" t="s">
        <v>243</v>
      </c>
      <c r="C75" s="10">
        <v>21600</v>
      </c>
    </row>
    <row r="76" spans="2:3" x14ac:dyDescent="0.3">
      <c r="B76" s="9" t="s">
        <v>244</v>
      </c>
      <c r="C76" s="10">
        <v>2848.8</v>
      </c>
    </row>
    <row r="77" spans="2:3" x14ac:dyDescent="0.3">
      <c r="B77" s="9" t="s">
        <v>245</v>
      </c>
      <c r="C77" s="10">
        <v>78325.440000000002</v>
      </c>
    </row>
    <row r="78" spans="2:3" x14ac:dyDescent="0.3">
      <c r="B78" s="9" t="s">
        <v>246</v>
      </c>
      <c r="C78" s="10">
        <v>357139.20000000001</v>
      </c>
    </row>
    <row r="79" spans="2:3" x14ac:dyDescent="0.3">
      <c r="B79" s="9" t="s">
        <v>247</v>
      </c>
      <c r="C79" s="10">
        <v>16800</v>
      </c>
    </row>
    <row r="80" spans="2:3" x14ac:dyDescent="0.3">
      <c r="B80" s="9" t="s">
        <v>248</v>
      </c>
      <c r="C80" s="10">
        <v>26556</v>
      </c>
    </row>
    <row r="81" spans="2:3" x14ac:dyDescent="0.3">
      <c r="B81" s="9" t="s">
        <v>249</v>
      </c>
      <c r="C81" s="10">
        <v>89100</v>
      </c>
    </row>
    <row r="82" spans="2:3" x14ac:dyDescent="0.3">
      <c r="B82" s="9" t="s">
        <v>250</v>
      </c>
      <c r="C82" s="10">
        <v>378000</v>
      </c>
    </row>
    <row r="83" spans="2:3" x14ac:dyDescent="0.3">
      <c r="B83" s="9" t="s">
        <v>251</v>
      </c>
      <c r="C83" s="10">
        <v>51480</v>
      </c>
    </row>
    <row r="84" spans="2:3" x14ac:dyDescent="0.3">
      <c r="B84" s="9" t="s">
        <v>252</v>
      </c>
      <c r="C84" s="10">
        <v>90000</v>
      </c>
    </row>
    <row r="85" spans="2:3" x14ac:dyDescent="0.3">
      <c r="B85" s="9" t="s">
        <v>253</v>
      </c>
      <c r="C85" s="10">
        <v>204600</v>
      </c>
    </row>
    <row r="86" spans="2:3" x14ac:dyDescent="0.3">
      <c r="B86" s="9" t="s">
        <v>254</v>
      </c>
      <c r="C86" s="10">
        <v>2101460</v>
      </c>
    </row>
    <row r="87" spans="2:3" ht="15" thickBot="1" x14ac:dyDescent="0.35">
      <c r="B87" s="11" t="s">
        <v>6</v>
      </c>
      <c r="C87" s="12">
        <f>SUM(C58:C86)</f>
        <v>5222572.84</v>
      </c>
    </row>
    <row r="88" spans="2:3" x14ac:dyDescent="0.3">
      <c r="B88" s="7" t="s">
        <v>255</v>
      </c>
      <c r="C88" s="8"/>
    </row>
    <row r="89" spans="2:3" x14ac:dyDescent="0.3">
      <c r="B89" s="9" t="s">
        <v>256</v>
      </c>
      <c r="C89" s="10">
        <v>1620</v>
      </c>
    </row>
    <row r="90" spans="2:3" x14ac:dyDescent="0.3">
      <c r="B90" s="9" t="s">
        <v>240</v>
      </c>
      <c r="C90" s="10">
        <v>194760</v>
      </c>
    </row>
    <row r="91" spans="2:3" x14ac:dyDescent="0.3">
      <c r="B91" s="9" t="s">
        <v>248</v>
      </c>
      <c r="C91" s="10">
        <v>89581.2</v>
      </c>
    </row>
    <row r="92" spans="2:3" x14ac:dyDescent="0.3">
      <c r="B92" s="9" t="s">
        <v>257</v>
      </c>
      <c r="C92" s="10">
        <v>10560</v>
      </c>
    </row>
    <row r="93" spans="2:3" x14ac:dyDescent="0.3">
      <c r="B93" s="9" t="s">
        <v>258</v>
      </c>
      <c r="C93" s="10">
        <v>59400</v>
      </c>
    </row>
    <row r="94" spans="2:3" ht="15" thickBot="1" x14ac:dyDescent="0.35">
      <c r="B94" s="11" t="s">
        <v>6</v>
      </c>
      <c r="C94" s="12">
        <f>SUM(C89:C93)</f>
        <v>355921.2</v>
      </c>
    </row>
    <row r="95" spans="2:3" x14ac:dyDescent="0.3">
      <c r="B95" s="7" t="s">
        <v>259</v>
      </c>
      <c r="C95" s="8"/>
    </row>
    <row r="96" spans="2:3" x14ac:dyDescent="0.3">
      <c r="B96" s="9" t="s">
        <v>239</v>
      </c>
      <c r="C96" s="10">
        <v>363000</v>
      </c>
    </row>
    <row r="97" spans="2:3" x14ac:dyDescent="0.3">
      <c r="B97" s="9" t="s">
        <v>260</v>
      </c>
      <c r="C97" s="10">
        <v>77000</v>
      </c>
    </row>
    <row r="98" spans="2:3" ht="15" thickBot="1" x14ac:dyDescent="0.35">
      <c r="B98" s="11" t="s">
        <v>6</v>
      </c>
      <c r="C98" s="12">
        <f>SUM(C96:C97)</f>
        <v>440000</v>
      </c>
    </row>
    <row r="99" spans="2:3" x14ac:dyDescent="0.3">
      <c r="B99" s="7" t="s">
        <v>261</v>
      </c>
      <c r="C99" s="8"/>
    </row>
    <row r="100" spans="2:3" x14ac:dyDescent="0.3">
      <c r="B100" s="9" t="s">
        <v>262</v>
      </c>
      <c r="C100" s="10">
        <v>82500</v>
      </c>
    </row>
    <row r="101" spans="2:3" x14ac:dyDescent="0.3">
      <c r="B101" s="9" t="s">
        <v>241</v>
      </c>
      <c r="C101" s="10">
        <v>215689.1</v>
      </c>
    </row>
    <row r="102" spans="2:3" ht="15" thickBot="1" x14ac:dyDescent="0.35">
      <c r="B102" s="11" t="s">
        <v>6</v>
      </c>
      <c r="C102" s="12">
        <f>SUM(C100:C101)</f>
        <v>298189.09999999998</v>
      </c>
    </row>
    <row r="103" spans="2:3" ht="16.2" thickBot="1" x14ac:dyDescent="0.35">
      <c r="B103" s="13" t="s">
        <v>263</v>
      </c>
      <c r="C103" s="14">
        <f>SUM(C102,C98,C94,C87,C56,C29,C26)</f>
        <v>16194933.140000001</v>
      </c>
    </row>
    <row r="104" spans="2:3" x14ac:dyDescent="0.3">
      <c r="B104" s="7" t="s">
        <v>2</v>
      </c>
      <c r="C104" s="8"/>
    </row>
    <row r="105" spans="2:3" x14ac:dyDescent="0.3">
      <c r="B105" s="9" t="s">
        <v>4</v>
      </c>
      <c r="C105" s="10">
        <v>4693.18</v>
      </c>
    </row>
    <row r="106" spans="2:3" ht="15" thickBot="1" x14ac:dyDescent="0.35">
      <c r="B106" s="11" t="s">
        <v>5</v>
      </c>
      <c r="C106" s="12">
        <f>SUM(C105:C105)</f>
        <v>4693.18</v>
      </c>
    </row>
    <row r="107" spans="2:3" ht="16.2" thickBot="1" x14ac:dyDescent="0.35">
      <c r="B107" s="13" t="s">
        <v>6</v>
      </c>
      <c r="C107" s="14">
        <f>SUM(C103,C106)</f>
        <v>16199626.32</v>
      </c>
    </row>
    <row r="108" spans="2:3" x14ac:dyDescent="0.3">
      <c r="B108" s="22"/>
    </row>
    <row r="109" spans="2:3" x14ac:dyDescent="0.3">
      <c r="B109" s="22"/>
    </row>
    <row r="110" spans="2:3" x14ac:dyDescent="0.3">
      <c r="B110" s="22"/>
    </row>
    <row r="111" spans="2:3" x14ac:dyDescent="0.3">
      <c r="B111" s="22"/>
    </row>
    <row r="112" spans="2:3" x14ac:dyDescent="0.3">
      <c r="B112" s="22"/>
    </row>
    <row r="114" spans="2:5" x14ac:dyDescent="0.3">
      <c r="E114" s="15"/>
    </row>
    <row r="115" spans="2:5" x14ac:dyDescent="0.3">
      <c r="B115" s="22"/>
      <c r="E115" s="15"/>
    </row>
    <row r="116" spans="2:5" x14ac:dyDescent="0.3">
      <c r="E116" s="15"/>
    </row>
    <row r="117" spans="2:5" x14ac:dyDescent="0.3">
      <c r="E117" s="15"/>
    </row>
    <row r="118" spans="2:5" x14ac:dyDescent="0.3">
      <c r="E118" s="15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6671A-9FC3-4AF6-91FD-7EC23955771B}">
  <dimension ref="B1:C7"/>
  <sheetViews>
    <sheetView workbookViewId="0">
      <selection activeCell="C21" sqref="C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264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33435.08</v>
      </c>
    </row>
    <row r="6" spans="2:3" ht="15" thickBot="1" x14ac:dyDescent="0.35">
      <c r="B6" s="11" t="s">
        <v>5</v>
      </c>
      <c r="C6" s="12">
        <f>SUM(C5:C5)</f>
        <v>33435.08</v>
      </c>
    </row>
    <row r="7" spans="2:3" ht="16.2" thickBot="1" x14ac:dyDescent="0.35">
      <c r="B7" s="13" t="s">
        <v>6</v>
      </c>
      <c r="C7" s="14">
        <f>SUM(C6)</f>
        <v>33435.08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266CE-BB15-4907-95B0-5BC5679763CD}">
  <dimension ref="B1:C7"/>
  <sheetViews>
    <sheetView workbookViewId="0">
      <selection activeCell="C21" sqref="C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265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2222.85</v>
      </c>
    </row>
    <row r="6" spans="2:3" ht="15" thickBot="1" x14ac:dyDescent="0.35">
      <c r="B6" s="11" t="s">
        <v>5</v>
      </c>
      <c r="C6" s="12">
        <f>SUM(C5:C5)</f>
        <v>2222.85</v>
      </c>
    </row>
    <row r="7" spans="2:3" ht="16.2" thickBot="1" x14ac:dyDescent="0.35">
      <c r="B7" s="13" t="s">
        <v>6</v>
      </c>
      <c r="C7" s="14">
        <f>SUM(C6)</f>
        <v>2222.85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78040-46DE-4C11-B9D7-63D0BD01ED10}">
  <dimension ref="B1:E41"/>
  <sheetViews>
    <sheetView workbookViewId="0">
      <selection activeCell="F20" sqref="F20:F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</v>
      </c>
    </row>
    <row r="4" spans="2:3" x14ac:dyDescent="0.3">
      <c r="B4" s="7" t="s">
        <v>21</v>
      </c>
      <c r="C4" s="8"/>
    </row>
    <row r="5" spans="2:3" x14ac:dyDescent="0.3">
      <c r="B5" s="9" t="s">
        <v>29</v>
      </c>
      <c r="C5" s="10">
        <v>45276</v>
      </c>
    </row>
    <row r="6" spans="2:3" x14ac:dyDescent="0.3">
      <c r="B6" s="9" t="s">
        <v>30</v>
      </c>
      <c r="C6" s="10">
        <v>29430</v>
      </c>
    </row>
    <row r="7" spans="2:3" x14ac:dyDescent="0.3">
      <c r="B7" s="9" t="s">
        <v>31</v>
      </c>
      <c r="C7" s="10">
        <v>1932000</v>
      </c>
    </row>
    <row r="8" spans="2:3" x14ac:dyDescent="0.3">
      <c r="B8" s="9" t="s">
        <v>32</v>
      </c>
      <c r="C8" s="10">
        <v>27170</v>
      </c>
    </row>
    <row r="9" spans="2:3" x14ac:dyDescent="0.3">
      <c r="B9" s="9" t="s">
        <v>33</v>
      </c>
      <c r="C9" s="10">
        <v>21720</v>
      </c>
    </row>
    <row r="10" spans="2:3" x14ac:dyDescent="0.3">
      <c r="B10" s="9" t="s">
        <v>34</v>
      </c>
      <c r="C10" s="10">
        <v>55825</v>
      </c>
    </row>
    <row r="11" spans="2:3" x14ac:dyDescent="0.3">
      <c r="B11" s="9" t="s">
        <v>35</v>
      </c>
      <c r="C11" s="10">
        <v>24282</v>
      </c>
    </row>
    <row r="12" spans="2:3" x14ac:dyDescent="0.3">
      <c r="B12" s="9" t="s">
        <v>36</v>
      </c>
      <c r="C12" s="10">
        <v>5580</v>
      </c>
    </row>
    <row r="13" spans="2:3" x14ac:dyDescent="0.3">
      <c r="B13" s="9" t="s">
        <v>37</v>
      </c>
      <c r="C13" s="10">
        <v>10200</v>
      </c>
    </row>
    <row r="14" spans="2:3" x14ac:dyDescent="0.3">
      <c r="B14" s="9" t="s">
        <v>38</v>
      </c>
      <c r="C14" s="10">
        <v>49464</v>
      </c>
    </row>
    <row r="15" spans="2:3" x14ac:dyDescent="0.3">
      <c r="B15" s="9" t="s">
        <v>39</v>
      </c>
      <c r="C15" s="10">
        <v>88440</v>
      </c>
    </row>
    <row r="16" spans="2:3" x14ac:dyDescent="0.3">
      <c r="B16" s="9" t="s">
        <v>40</v>
      </c>
      <c r="C16" s="10">
        <v>1620</v>
      </c>
    </row>
    <row r="17" spans="2:3" x14ac:dyDescent="0.3">
      <c r="B17" s="9" t="s">
        <v>28</v>
      </c>
      <c r="C17" s="10">
        <v>10450</v>
      </c>
    </row>
    <row r="18" spans="2:3" x14ac:dyDescent="0.3">
      <c r="B18" s="9" t="s">
        <v>41</v>
      </c>
      <c r="C18" s="10">
        <v>174050.85</v>
      </c>
    </row>
    <row r="19" spans="2:3" x14ac:dyDescent="0.3">
      <c r="B19" s="9" t="s">
        <v>42</v>
      </c>
      <c r="C19" s="10">
        <v>168000</v>
      </c>
    </row>
    <row r="20" spans="2:3" x14ac:dyDescent="0.3">
      <c r="B20" s="9" t="s">
        <v>43</v>
      </c>
      <c r="C20" s="10">
        <v>118580</v>
      </c>
    </row>
    <row r="21" spans="2:3" x14ac:dyDescent="0.3">
      <c r="B21" s="9" t="s">
        <v>44</v>
      </c>
      <c r="C21" s="10">
        <v>260208</v>
      </c>
    </row>
    <row r="22" spans="2:3" x14ac:dyDescent="0.3">
      <c r="B22" s="9" t="s">
        <v>45</v>
      </c>
      <c r="C22" s="10">
        <v>5022</v>
      </c>
    </row>
    <row r="23" spans="2:3" x14ac:dyDescent="0.3">
      <c r="B23" s="9" t="s">
        <v>46</v>
      </c>
      <c r="C23" s="10">
        <v>18000</v>
      </c>
    </row>
    <row r="24" spans="2:3" x14ac:dyDescent="0.3">
      <c r="B24" s="9" t="s">
        <v>47</v>
      </c>
      <c r="C24" s="10">
        <v>383784</v>
      </c>
    </row>
    <row r="25" spans="2:3" x14ac:dyDescent="0.3">
      <c r="B25" s="9" t="s">
        <v>48</v>
      </c>
      <c r="C25" s="10">
        <v>50653.2</v>
      </c>
    </row>
    <row r="26" spans="2:3" x14ac:dyDescent="0.3">
      <c r="B26" s="9" t="s">
        <v>49</v>
      </c>
      <c r="C26" s="10">
        <v>438000</v>
      </c>
    </row>
    <row r="27" spans="2:3" x14ac:dyDescent="0.3">
      <c r="B27" s="9" t="s">
        <v>15</v>
      </c>
      <c r="C27" s="10">
        <v>265920.34000000003</v>
      </c>
    </row>
    <row r="28" spans="2:3" x14ac:dyDescent="0.3">
      <c r="B28" s="9" t="s">
        <v>50</v>
      </c>
      <c r="C28" s="10">
        <v>121803</v>
      </c>
    </row>
    <row r="29" spans="2:3" x14ac:dyDescent="0.3">
      <c r="B29" s="9" t="s">
        <v>51</v>
      </c>
      <c r="C29" s="10">
        <v>10548</v>
      </c>
    </row>
    <row r="30" spans="2:3" ht="15" thickBot="1" x14ac:dyDescent="0.35">
      <c r="B30" s="11" t="s">
        <v>22</v>
      </c>
      <c r="C30" s="12">
        <f>SUM(C5:C29)</f>
        <v>4316026.3900000006</v>
      </c>
    </row>
    <row r="31" spans="2:3" x14ac:dyDescent="0.3">
      <c r="B31" s="7" t="s">
        <v>23</v>
      </c>
      <c r="C31" s="8"/>
    </row>
    <row r="32" spans="2:3" x14ac:dyDescent="0.3">
      <c r="B32" s="9" t="s">
        <v>28</v>
      </c>
      <c r="C32" s="10">
        <v>599060</v>
      </c>
    </row>
    <row r="33" spans="2:5" ht="15" thickBot="1" x14ac:dyDescent="0.35">
      <c r="B33" s="11" t="s">
        <v>25</v>
      </c>
      <c r="C33" s="12">
        <f>SUM(C32:C32)</f>
        <v>599060</v>
      </c>
    </row>
    <row r="34" spans="2:5" x14ac:dyDescent="0.3">
      <c r="B34" s="7" t="s">
        <v>24</v>
      </c>
      <c r="C34" s="8"/>
    </row>
    <row r="35" spans="2:5" x14ac:dyDescent="0.3">
      <c r="B35" s="16" t="s">
        <v>15</v>
      </c>
      <c r="C35" s="17">
        <v>72110.720000000001</v>
      </c>
    </row>
    <row r="36" spans="2:5" ht="15" thickBot="1" x14ac:dyDescent="0.35">
      <c r="B36" s="11" t="s">
        <v>26</v>
      </c>
      <c r="C36" s="12">
        <f>SUM(C35:C35)</f>
        <v>72110.720000000001</v>
      </c>
      <c r="E36" t="s">
        <v>16</v>
      </c>
    </row>
    <row r="37" spans="2:5" x14ac:dyDescent="0.3">
      <c r="B37" s="18" t="s">
        <v>27</v>
      </c>
      <c r="C37" s="10"/>
    </row>
    <row r="38" spans="2:5" x14ac:dyDescent="0.3">
      <c r="B38" s="9" t="s">
        <v>20</v>
      </c>
      <c r="C38" s="10">
        <v>128042.2</v>
      </c>
    </row>
    <row r="39" spans="2:5" x14ac:dyDescent="0.3">
      <c r="B39" s="9" t="s">
        <v>17</v>
      </c>
      <c r="C39" s="10">
        <v>82578.94</v>
      </c>
    </row>
    <row r="40" spans="2:5" ht="15" thickBot="1" x14ac:dyDescent="0.35">
      <c r="B40" s="11" t="s">
        <v>18</v>
      </c>
      <c r="C40" s="12">
        <f>SUM(C37:C39)</f>
        <v>210621.14</v>
      </c>
    </row>
    <row r="41" spans="2:5" ht="16.2" thickBot="1" x14ac:dyDescent="0.35">
      <c r="B41" s="13" t="s">
        <v>6</v>
      </c>
      <c r="C41" s="14">
        <f>SUM(C40,+C36+C33+C30)</f>
        <v>5197818.25</v>
      </c>
    </row>
  </sheetData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82CDC-0740-4688-BF01-81CDA5904A62}">
  <dimension ref="B1:C7"/>
  <sheetViews>
    <sheetView workbookViewId="0">
      <selection activeCell="B24" sqref="B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266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148.41</v>
      </c>
    </row>
    <row r="6" spans="2:3" ht="15" thickBot="1" x14ac:dyDescent="0.35">
      <c r="B6" s="11" t="s">
        <v>5</v>
      </c>
      <c r="C6" s="12">
        <f>SUM(C5:C5)</f>
        <v>148.41</v>
      </c>
    </row>
    <row r="7" spans="2:3" ht="16.2" thickBot="1" x14ac:dyDescent="0.35">
      <c r="B7" s="13" t="s">
        <v>6</v>
      </c>
      <c r="C7" s="14">
        <f>SUM(C6)</f>
        <v>148.41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04761-36F8-4B24-B790-AFBD38F3D7DA}">
  <dimension ref="B1:C52"/>
  <sheetViews>
    <sheetView topLeftCell="A31" workbookViewId="0">
      <selection activeCell="E20" sqref="E20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268</v>
      </c>
    </row>
    <row r="4" spans="2:3" ht="15" thickBot="1" x14ac:dyDescent="0.35">
      <c r="B4" s="19" t="s">
        <v>267</v>
      </c>
      <c r="C4" s="8"/>
    </row>
    <row r="5" spans="2:3" x14ac:dyDescent="0.3">
      <c r="B5" s="7" t="s">
        <v>112</v>
      </c>
      <c r="C5" s="8"/>
    </row>
    <row r="6" spans="2:3" x14ac:dyDescent="0.3">
      <c r="B6" s="9" t="s">
        <v>30</v>
      </c>
      <c r="C6" s="10">
        <v>47566.13</v>
      </c>
    </row>
    <row r="7" spans="2:3" x14ac:dyDescent="0.3">
      <c r="B7" s="9" t="s">
        <v>142</v>
      </c>
      <c r="C7" s="10">
        <v>15242.96</v>
      </c>
    </row>
    <row r="8" spans="2:3" x14ac:dyDescent="0.3">
      <c r="B8" s="9" t="s">
        <v>32</v>
      </c>
      <c r="C8" s="10">
        <v>234126.2</v>
      </c>
    </row>
    <row r="9" spans="2:3" x14ac:dyDescent="0.3">
      <c r="B9" s="9" t="s">
        <v>114</v>
      </c>
      <c r="C9" s="10">
        <v>874335</v>
      </c>
    </row>
    <row r="10" spans="2:3" x14ac:dyDescent="0.3">
      <c r="B10" s="9" t="s">
        <v>139</v>
      </c>
      <c r="C10" s="10">
        <v>86966</v>
      </c>
    </row>
    <row r="11" spans="2:3" x14ac:dyDescent="0.3">
      <c r="B11" s="9" t="s">
        <v>269</v>
      </c>
      <c r="C11" s="10">
        <v>625020</v>
      </c>
    </row>
    <row r="12" spans="2:3" x14ac:dyDescent="0.3">
      <c r="B12" s="9" t="s">
        <v>93</v>
      </c>
      <c r="C12" s="10">
        <v>621529.64</v>
      </c>
    </row>
    <row r="13" spans="2:3" x14ac:dyDescent="0.3">
      <c r="B13" s="9" t="s">
        <v>115</v>
      </c>
      <c r="C13" s="10">
        <v>65670</v>
      </c>
    </row>
    <row r="14" spans="2:3" x14ac:dyDescent="0.3">
      <c r="B14" s="9" t="s">
        <v>123</v>
      </c>
      <c r="C14" s="10">
        <v>485375</v>
      </c>
    </row>
    <row r="15" spans="2:3" x14ac:dyDescent="0.3">
      <c r="B15" s="9" t="s">
        <v>47</v>
      </c>
      <c r="C15" s="10">
        <v>407889.29</v>
      </c>
    </row>
    <row r="16" spans="2:3" x14ac:dyDescent="0.3">
      <c r="B16" s="9" t="s">
        <v>116</v>
      </c>
      <c r="C16" s="10">
        <v>7887</v>
      </c>
    </row>
    <row r="17" spans="2:3" x14ac:dyDescent="0.3">
      <c r="B17" s="9" t="s">
        <v>270</v>
      </c>
      <c r="C17" s="10">
        <v>9262</v>
      </c>
    </row>
    <row r="18" spans="2:3" x14ac:dyDescent="0.3">
      <c r="B18" s="9" t="s">
        <v>117</v>
      </c>
      <c r="C18" s="10">
        <v>201170.1</v>
      </c>
    </row>
    <row r="19" spans="2:3" x14ac:dyDescent="0.3">
      <c r="B19" s="9" t="s">
        <v>118</v>
      </c>
      <c r="C19" s="10">
        <v>550552.53</v>
      </c>
    </row>
    <row r="20" spans="2:3" ht="15" thickBot="1" x14ac:dyDescent="0.35">
      <c r="B20" s="11" t="s">
        <v>119</v>
      </c>
      <c r="C20" s="12">
        <f>SUM(C6:C19)</f>
        <v>4232591.8500000006</v>
      </c>
    </row>
    <row r="21" spans="2:3" x14ac:dyDescent="0.3">
      <c r="B21" s="7" t="s">
        <v>120</v>
      </c>
      <c r="C21" s="8"/>
    </row>
    <row r="22" spans="2:3" x14ac:dyDescent="0.3">
      <c r="B22" s="9" t="s">
        <v>93</v>
      </c>
      <c r="C22" s="10">
        <v>293684.15999999997</v>
      </c>
    </row>
    <row r="23" spans="2:3" x14ac:dyDescent="0.3">
      <c r="B23" s="9" t="s">
        <v>116</v>
      </c>
      <c r="C23" s="10">
        <v>177340.79</v>
      </c>
    </row>
    <row r="24" spans="2:3" x14ac:dyDescent="0.3">
      <c r="B24" s="9" t="s">
        <v>47</v>
      </c>
      <c r="C24" s="10">
        <v>665415.74</v>
      </c>
    </row>
    <row r="25" spans="2:3" x14ac:dyDescent="0.3">
      <c r="B25" s="9" t="s">
        <v>271</v>
      </c>
      <c r="C25" s="10">
        <v>36758.699999999997</v>
      </c>
    </row>
    <row r="26" spans="2:3" x14ac:dyDescent="0.3">
      <c r="B26" s="9" t="s">
        <v>118</v>
      </c>
      <c r="C26" s="10">
        <v>117587.8</v>
      </c>
    </row>
    <row r="27" spans="2:3" ht="15" thickBot="1" x14ac:dyDescent="0.35">
      <c r="B27" s="11" t="s">
        <v>121</v>
      </c>
      <c r="C27" s="12">
        <f>SUM(C22:C26)</f>
        <v>1290787.19</v>
      </c>
    </row>
    <row r="28" spans="2:3" x14ac:dyDescent="0.3">
      <c r="B28" s="7" t="s">
        <v>122</v>
      </c>
      <c r="C28" s="8"/>
    </row>
    <row r="29" spans="2:3" x14ac:dyDescent="0.3">
      <c r="B29" s="9" t="s">
        <v>30</v>
      </c>
      <c r="C29" s="10">
        <v>443361.49</v>
      </c>
    </row>
    <row r="30" spans="2:3" x14ac:dyDescent="0.3">
      <c r="B30" s="9" t="s">
        <v>93</v>
      </c>
      <c r="C30" s="10">
        <v>220550.64</v>
      </c>
    </row>
    <row r="31" spans="2:3" x14ac:dyDescent="0.3">
      <c r="B31" s="9" t="s">
        <v>271</v>
      </c>
      <c r="C31" s="10">
        <v>2169.1999999999998</v>
      </c>
    </row>
    <row r="32" spans="2:3" x14ac:dyDescent="0.3">
      <c r="B32" s="9" t="s">
        <v>123</v>
      </c>
      <c r="C32" s="10">
        <v>43103.81</v>
      </c>
    </row>
    <row r="33" spans="2:3" x14ac:dyDescent="0.3">
      <c r="B33" s="9" t="s">
        <v>143</v>
      </c>
      <c r="C33" s="10">
        <v>60970.14</v>
      </c>
    </row>
    <row r="34" spans="2:3" x14ac:dyDescent="0.3">
      <c r="B34" s="9" t="s">
        <v>117</v>
      </c>
      <c r="C34" s="10">
        <v>1380061.31</v>
      </c>
    </row>
    <row r="35" spans="2:3" x14ac:dyDescent="0.3">
      <c r="B35" s="9" t="s">
        <v>118</v>
      </c>
      <c r="C35" s="10">
        <v>19275.96</v>
      </c>
    </row>
    <row r="36" spans="2:3" x14ac:dyDescent="0.3">
      <c r="B36" s="9" t="s">
        <v>47</v>
      </c>
      <c r="C36" s="10">
        <v>692552.94</v>
      </c>
    </row>
    <row r="37" spans="2:3" x14ac:dyDescent="0.3">
      <c r="B37" s="9" t="s">
        <v>272</v>
      </c>
      <c r="C37" s="10">
        <v>3331603</v>
      </c>
    </row>
    <row r="38" spans="2:3" ht="15" thickBot="1" x14ac:dyDescent="0.35">
      <c r="B38" s="11" t="s">
        <v>124</v>
      </c>
      <c r="C38" s="12">
        <f>SUM(C29:C37)</f>
        <v>6193648.4900000002</v>
      </c>
    </row>
    <row r="39" spans="2:3" x14ac:dyDescent="0.3">
      <c r="B39" s="7" t="s">
        <v>125</v>
      </c>
      <c r="C39" s="10"/>
    </row>
    <row r="40" spans="2:3" x14ac:dyDescent="0.3">
      <c r="B40" s="9" t="s">
        <v>126</v>
      </c>
      <c r="C40" s="10">
        <v>806449.92</v>
      </c>
    </row>
    <row r="41" spans="2:3" x14ac:dyDescent="0.3">
      <c r="B41" s="9" t="s">
        <v>123</v>
      </c>
      <c r="C41" s="10">
        <v>1503620.4</v>
      </c>
    </row>
    <row r="42" spans="2:3" x14ac:dyDescent="0.3">
      <c r="B42" s="9" t="s">
        <v>148</v>
      </c>
      <c r="C42" s="10">
        <v>627984</v>
      </c>
    </row>
    <row r="43" spans="2:3" x14ac:dyDescent="0.3">
      <c r="B43" s="9" t="s">
        <v>128</v>
      </c>
      <c r="C43" s="10">
        <v>122256</v>
      </c>
    </row>
    <row r="44" spans="2:3" ht="15" thickBot="1" x14ac:dyDescent="0.35">
      <c r="B44" s="11" t="s">
        <v>129</v>
      </c>
      <c r="C44" s="12">
        <f>SUM(C40:C43)</f>
        <v>3060310.32</v>
      </c>
    </row>
    <row r="45" spans="2:3" x14ac:dyDescent="0.3">
      <c r="B45" s="7" t="s">
        <v>273</v>
      </c>
      <c r="C45" s="8"/>
    </row>
    <row r="46" spans="2:3" x14ac:dyDescent="0.3">
      <c r="B46" s="9" t="s">
        <v>47</v>
      </c>
      <c r="C46" s="10">
        <v>219824</v>
      </c>
    </row>
    <row r="47" spans="2:3" ht="15" thickBot="1" x14ac:dyDescent="0.35">
      <c r="B47" s="11" t="s">
        <v>176</v>
      </c>
      <c r="C47" s="12">
        <f>SUM(C46:C46)</f>
        <v>219824</v>
      </c>
    </row>
    <row r="48" spans="2:3" ht="15" thickBot="1" x14ac:dyDescent="0.35">
      <c r="B48" s="20" t="s">
        <v>274</v>
      </c>
      <c r="C48" s="21">
        <f>SUM(C47,C44,C38,C27,C20)</f>
        <v>14997161.850000001</v>
      </c>
    </row>
    <row r="49" customFormat="1" x14ac:dyDescent="0.3"/>
    <row r="50" customFormat="1" x14ac:dyDescent="0.3"/>
    <row r="51" customFormat="1" x14ac:dyDescent="0.3"/>
    <row r="52" customFormat="1" x14ac:dyDescent="0.3"/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71B7D-8E2C-489F-9AF9-A7FFB27F505D}">
  <dimension ref="B1:C7"/>
  <sheetViews>
    <sheetView workbookViewId="0">
      <selection activeCell="B4" sqref="B4:C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275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ht="15" thickBot="1" x14ac:dyDescent="0.35">
      <c r="B6" s="11" t="s">
        <v>5</v>
      </c>
      <c r="C6" s="12">
        <f>SUM(C5:C5)</f>
        <v>6</v>
      </c>
    </row>
    <row r="7" spans="2:3" ht="16.2" thickBot="1" x14ac:dyDescent="0.35">
      <c r="B7" s="13" t="s">
        <v>6</v>
      </c>
      <c r="C7" s="14">
        <f>SUM(C6)</f>
        <v>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0548F-D97C-47C1-B9FF-3735A746278A}">
  <dimension ref="B1:C4"/>
  <sheetViews>
    <sheetView workbookViewId="0">
      <selection activeCell="D16" sqref="D1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276</v>
      </c>
    </row>
    <row r="4" spans="2:3" ht="16.2" thickBot="1" x14ac:dyDescent="0.35">
      <c r="B4" s="13" t="s">
        <v>6</v>
      </c>
      <c r="C4" s="14">
        <v>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F288-7BF9-491E-AA58-C4BAE5C6FF48}">
  <dimension ref="B1:C41"/>
  <sheetViews>
    <sheetView tabSelected="1" topLeftCell="A16" workbookViewId="0">
      <selection activeCell="F31" sqref="F31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277</v>
      </c>
    </row>
    <row r="4" spans="2:3" ht="15" thickBot="1" x14ac:dyDescent="0.35">
      <c r="B4" s="19" t="s">
        <v>267</v>
      </c>
      <c r="C4" s="8"/>
    </row>
    <row r="5" spans="2:3" x14ac:dyDescent="0.3">
      <c r="B5" s="7" t="s">
        <v>21</v>
      </c>
      <c r="C5" s="8"/>
    </row>
    <row r="6" spans="2:3" x14ac:dyDescent="0.3">
      <c r="B6" s="9" t="s">
        <v>32</v>
      </c>
      <c r="C6" s="10">
        <v>16170</v>
      </c>
    </row>
    <row r="7" spans="2:3" x14ac:dyDescent="0.3">
      <c r="B7" s="9" t="s">
        <v>278</v>
      </c>
      <c r="C7" s="10">
        <v>64770</v>
      </c>
    </row>
    <row r="8" spans="2:3" x14ac:dyDescent="0.3">
      <c r="B8" s="9" t="s">
        <v>279</v>
      </c>
      <c r="C8" s="10">
        <v>159708</v>
      </c>
    </row>
    <row r="9" spans="2:3" x14ac:dyDescent="0.3">
      <c r="B9" s="9" t="s">
        <v>115</v>
      </c>
      <c r="C9" s="10">
        <v>20658</v>
      </c>
    </row>
    <row r="10" spans="2:3" x14ac:dyDescent="0.3">
      <c r="B10" s="9" t="s">
        <v>280</v>
      </c>
      <c r="C10" s="10">
        <v>6600</v>
      </c>
    </row>
    <row r="11" spans="2:3" x14ac:dyDescent="0.3">
      <c r="B11" s="9" t="s">
        <v>281</v>
      </c>
      <c r="C11" s="10">
        <v>1293.5999999999999</v>
      </c>
    </row>
    <row r="12" spans="2:3" x14ac:dyDescent="0.3">
      <c r="B12" s="9" t="s">
        <v>148</v>
      </c>
      <c r="C12" s="10">
        <v>1314411</v>
      </c>
    </row>
    <row r="13" spans="2:3" ht="15" thickBot="1" x14ac:dyDescent="0.35">
      <c r="B13" s="11" t="s">
        <v>22</v>
      </c>
      <c r="C13" s="12">
        <f>SUM(C6:C12)</f>
        <v>1583610.6</v>
      </c>
    </row>
    <row r="14" spans="2:3" x14ac:dyDescent="0.3">
      <c r="B14" s="7" t="s">
        <v>282</v>
      </c>
      <c r="C14" s="8"/>
    </row>
    <row r="15" spans="2:3" x14ac:dyDescent="0.3">
      <c r="B15" s="9" t="s">
        <v>123</v>
      </c>
      <c r="C15" s="10">
        <v>1331505</v>
      </c>
    </row>
    <row r="16" spans="2:3" x14ac:dyDescent="0.3">
      <c r="B16" s="9" t="s">
        <v>127</v>
      </c>
      <c r="C16" s="10">
        <v>1712724.75</v>
      </c>
    </row>
    <row r="17" spans="2:3" x14ac:dyDescent="0.3">
      <c r="B17" s="9" t="s">
        <v>283</v>
      </c>
      <c r="C17" s="10">
        <v>555060</v>
      </c>
    </row>
    <row r="18" spans="2:3" ht="15" thickBot="1" x14ac:dyDescent="0.35">
      <c r="B18" s="11" t="s">
        <v>131</v>
      </c>
      <c r="C18" s="12">
        <f>SUM(C15:C17)</f>
        <v>3599289.75</v>
      </c>
    </row>
    <row r="19" spans="2:3" x14ac:dyDescent="0.3">
      <c r="B19" s="7" t="s">
        <v>284</v>
      </c>
      <c r="C19" s="8"/>
    </row>
    <row r="20" spans="2:3" x14ac:dyDescent="0.3">
      <c r="B20" s="9" t="s">
        <v>148</v>
      </c>
      <c r="C20" s="10">
        <v>418000</v>
      </c>
    </row>
    <row r="21" spans="2:3" ht="15" thickBot="1" x14ac:dyDescent="0.35">
      <c r="B21" s="11" t="s">
        <v>170</v>
      </c>
      <c r="C21" s="12">
        <f>SUM(C20:C20)</f>
        <v>418000</v>
      </c>
    </row>
    <row r="22" spans="2:3" x14ac:dyDescent="0.3">
      <c r="B22" s="7" t="s">
        <v>285</v>
      </c>
      <c r="C22" s="10"/>
    </row>
    <row r="23" spans="2:3" x14ac:dyDescent="0.3">
      <c r="B23" s="9" t="s">
        <v>286</v>
      </c>
      <c r="C23" s="10">
        <v>3409248.74</v>
      </c>
    </row>
    <row r="24" spans="2:3" ht="15" thickBot="1" x14ac:dyDescent="0.35">
      <c r="B24" s="11" t="s">
        <v>73</v>
      </c>
      <c r="C24" s="12">
        <f>SUM(C23:C23)</f>
        <v>3409248.74</v>
      </c>
    </row>
    <row r="25" spans="2:3" x14ac:dyDescent="0.3">
      <c r="B25" s="7" t="s">
        <v>287</v>
      </c>
      <c r="C25" s="8"/>
    </row>
    <row r="26" spans="2:3" x14ac:dyDescent="0.3">
      <c r="B26" s="9" t="s">
        <v>288</v>
      </c>
      <c r="C26" s="10">
        <v>86020</v>
      </c>
    </row>
    <row r="27" spans="2:3" ht="15" thickBot="1" x14ac:dyDescent="0.35">
      <c r="B27" s="11" t="s">
        <v>25</v>
      </c>
      <c r="C27" s="12">
        <f>SUM(C26:C26)</f>
        <v>86020</v>
      </c>
    </row>
    <row r="28" spans="2:3" ht="15" thickBot="1" x14ac:dyDescent="0.35">
      <c r="B28" s="20" t="s">
        <v>274</v>
      </c>
      <c r="C28" s="21">
        <f>SUM(C27,C24,C21,C18,C13)</f>
        <v>9096169.0899999999</v>
      </c>
    </row>
    <row r="29" spans="2:3" x14ac:dyDescent="0.3">
      <c r="B29" s="7" t="s">
        <v>289</v>
      </c>
      <c r="C29" s="8"/>
    </row>
    <row r="30" spans="2:3" x14ac:dyDescent="0.3">
      <c r="B30" s="9" t="s">
        <v>4</v>
      </c>
      <c r="C30" s="10">
        <v>6</v>
      </c>
    </row>
    <row r="31" spans="2:3" ht="15" thickBot="1" x14ac:dyDescent="0.35">
      <c r="B31" s="11" t="s">
        <v>5</v>
      </c>
      <c r="C31" s="12">
        <f>SUM(C30:C30)</f>
        <v>6</v>
      </c>
    </row>
    <row r="32" spans="2:3" x14ac:dyDescent="0.3">
      <c r="B32" s="7" t="s">
        <v>291</v>
      </c>
      <c r="C32" s="10"/>
    </row>
    <row r="33" spans="2:3" x14ac:dyDescent="0.3">
      <c r="B33" s="9" t="s">
        <v>72</v>
      </c>
      <c r="C33" s="10">
        <v>339059.16</v>
      </c>
    </row>
    <row r="34" spans="2:3" x14ac:dyDescent="0.3">
      <c r="B34" s="9" t="s">
        <v>293</v>
      </c>
      <c r="C34" s="10">
        <v>1797157.68</v>
      </c>
    </row>
    <row r="35" spans="2:3" ht="15" thickBot="1" x14ac:dyDescent="0.35">
      <c r="B35" s="11" t="s">
        <v>73</v>
      </c>
      <c r="C35" s="12">
        <f>SUM(C33:C34)</f>
        <v>2136216.84</v>
      </c>
    </row>
    <row r="36" spans="2:3" x14ac:dyDescent="0.3">
      <c r="B36" s="7" t="s">
        <v>290</v>
      </c>
      <c r="C36" s="8"/>
    </row>
    <row r="37" spans="2:3" x14ac:dyDescent="0.3">
      <c r="B37" s="9" t="s">
        <v>294</v>
      </c>
      <c r="C37" s="10">
        <v>23276.880000000001</v>
      </c>
    </row>
    <row r="38" spans="2:3" x14ac:dyDescent="0.3">
      <c r="B38" s="9" t="s">
        <v>30</v>
      </c>
      <c r="C38" s="10">
        <v>230376</v>
      </c>
    </row>
    <row r="39" spans="2:3" x14ac:dyDescent="0.3">
      <c r="B39" s="9" t="s">
        <v>295</v>
      </c>
      <c r="C39" s="10">
        <v>740775.24</v>
      </c>
    </row>
    <row r="40" spans="2:3" ht="15" thickBot="1" x14ac:dyDescent="0.35">
      <c r="B40" s="11" t="s">
        <v>292</v>
      </c>
      <c r="C40" s="12">
        <f>SUM(C37:C39)</f>
        <v>994428.12</v>
      </c>
    </row>
    <row r="41" spans="2:3" ht="16.2" thickBot="1" x14ac:dyDescent="0.35">
      <c r="B41" s="13" t="s">
        <v>6</v>
      </c>
      <c r="C41" s="14">
        <f>SUM(C40+C35+C31+C28)</f>
        <v>12226820.050000001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DF05E-189E-49CD-B15E-C46297606112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10774.07</v>
      </c>
    </row>
    <row r="6" spans="2:3" ht="15" thickBot="1" x14ac:dyDescent="0.35">
      <c r="B6" s="11" t="s">
        <v>5</v>
      </c>
      <c r="C6" s="12">
        <f>SUM(C5:C5)</f>
        <v>10774.07</v>
      </c>
    </row>
    <row r="7" spans="2:3" ht="16.2" thickBot="1" x14ac:dyDescent="0.35">
      <c r="B7" s="13" t="s">
        <v>6</v>
      </c>
      <c r="C7" s="14">
        <f>SUM(C6)</f>
        <v>10774.07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73C33-CA41-4BF8-9232-FD63019B16C4}">
  <dimension ref="B1:C8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52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x14ac:dyDescent="0.3">
      <c r="B6" s="9" t="s">
        <v>53</v>
      </c>
      <c r="C6" s="10">
        <v>7226097.3700000001</v>
      </c>
    </row>
    <row r="7" spans="2:3" ht="15" thickBot="1" x14ac:dyDescent="0.35">
      <c r="B7" s="11" t="s">
        <v>5</v>
      </c>
      <c r="C7" s="12">
        <f>SUM(C5:C6)</f>
        <v>7226103.3700000001</v>
      </c>
    </row>
    <row r="8" spans="2:3" ht="16.2" thickBot="1" x14ac:dyDescent="0.35">
      <c r="B8" s="13" t="s">
        <v>6</v>
      </c>
      <c r="C8" s="14">
        <f>SUM(C7)</f>
        <v>7226103.3700000001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A784E-B84F-487D-8CC6-B09D259FE1EC}">
  <dimension ref="B1:C4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54</v>
      </c>
    </row>
    <row r="4" spans="2:3" ht="16.2" thickBot="1" x14ac:dyDescent="0.35">
      <c r="B4" s="13" t="s">
        <v>6</v>
      </c>
      <c r="C4" s="1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07645-184D-4741-8122-A37704177AB2}">
  <dimension ref="B1:C9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55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x14ac:dyDescent="0.3">
      <c r="B6" s="9" t="s">
        <v>56</v>
      </c>
      <c r="C6" s="10">
        <v>3380</v>
      </c>
    </row>
    <row r="7" spans="2:3" x14ac:dyDescent="0.3">
      <c r="B7" s="9" t="s">
        <v>57</v>
      </c>
      <c r="C7" s="10">
        <v>154320.99</v>
      </c>
    </row>
    <row r="8" spans="2:3" ht="15" thickBot="1" x14ac:dyDescent="0.35">
      <c r="B8" s="11" t="s">
        <v>5</v>
      </c>
      <c r="C8" s="12">
        <f>SUM(C5:C7)</f>
        <v>157706.99</v>
      </c>
    </row>
    <row r="9" spans="2:3" ht="16.2" thickBot="1" x14ac:dyDescent="0.35">
      <c r="B9" s="13" t="s">
        <v>6</v>
      </c>
      <c r="C9" s="14">
        <f>SUM(C8)</f>
        <v>157706.99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96519-EDB4-41D6-94E6-03647CED3F5C}">
  <dimension ref="B1:C7"/>
  <sheetViews>
    <sheetView workbookViewId="0">
      <selection activeCell="D24" sqref="D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58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335.8</v>
      </c>
    </row>
    <row r="6" spans="2:3" ht="15" thickBot="1" x14ac:dyDescent="0.35">
      <c r="B6" s="11" t="s">
        <v>5</v>
      </c>
      <c r="C6" s="12">
        <f>SUM(C5:C5)</f>
        <v>335.8</v>
      </c>
    </row>
    <row r="7" spans="2:3" ht="16.2" thickBot="1" x14ac:dyDescent="0.35">
      <c r="B7" s="13" t="s">
        <v>6</v>
      </c>
      <c r="C7" s="14">
        <f>SUM(C6)</f>
        <v>335.8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A93CE-FB09-499D-805B-42F5E15854B6}">
  <dimension ref="B1:E47"/>
  <sheetViews>
    <sheetView topLeftCell="A16" workbookViewId="0">
      <selection activeCell="E22" sqref="E2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59</v>
      </c>
      <c r="C4" s="8"/>
    </row>
    <row r="5" spans="2:3" x14ac:dyDescent="0.3">
      <c r="B5" s="9" t="s">
        <v>60</v>
      </c>
      <c r="C5" s="10">
        <v>1772364.66</v>
      </c>
    </row>
    <row r="6" spans="2:3" x14ac:dyDescent="0.3">
      <c r="B6" s="9" t="s">
        <v>84</v>
      </c>
      <c r="C6" s="10">
        <v>3400</v>
      </c>
    </row>
    <row r="7" spans="2:3" x14ac:dyDescent="0.3">
      <c r="B7" s="9" t="s">
        <v>77</v>
      </c>
      <c r="C7" s="10">
        <v>12900</v>
      </c>
    </row>
    <row r="8" spans="2:3" x14ac:dyDescent="0.3">
      <c r="B8" s="9" t="s">
        <v>78</v>
      </c>
      <c r="C8" s="10">
        <v>454954.82</v>
      </c>
    </row>
    <row r="9" spans="2:3" x14ac:dyDescent="0.3">
      <c r="B9" s="9" t="s">
        <v>79</v>
      </c>
      <c r="C9" s="10">
        <v>900951.6</v>
      </c>
    </row>
    <row r="10" spans="2:3" x14ac:dyDescent="0.3">
      <c r="B10" s="9" t="s">
        <v>80</v>
      </c>
      <c r="C10" s="10">
        <v>27792</v>
      </c>
    </row>
    <row r="11" spans="2:3" x14ac:dyDescent="0.3">
      <c r="B11" s="9" t="s">
        <v>81</v>
      </c>
      <c r="C11" s="10">
        <v>8460</v>
      </c>
    </row>
    <row r="12" spans="2:3" x14ac:dyDescent="0.3">
      <c r="B12" s="9" t="s">
        <v>61</v>
      </c>
      <c r="C12" s="10">
        <v>109776</v>
      </c>
    </row>
    <row r="13" spans="2:3" x14ac:dyDescent="0.3">
      <c r="B13" s="9" t="s">
        <v>62</v>
      </c>
      <c r="C13" s="10">
        <v>235178.4</v>
      </c>
    </row>
    <row r="14" spans="2:3" x14ac:dyDescent="0.3">
      <c r="B14" s="9" t="s">
        <v>83</v>
      </c>
      <c r="C14" s="10">
        <v>96000</v>
      </c>
    </row>
    <row r="15" spans="2:3" x14ac:dyDescent="0.3">
      <c r="B15" s="9" t="s">
        <v>82</v>
      </c>
      <c r="C15" s="10">
        <v>392400</v>
      </c>
    </row>
    <row r="16" spans="2:3" x14ac:dyDescent="0.3">
      <c r="B16" s="9" t="s">
        <v>63</v>
      </c>
      <c r="C16" s="10">
        <v>475680</v>
      </c>
    </row>
    <row r="17" spans="2:5" x14ac:dyDescent="0.3">
      <c r="B17" s="9" t="s">
        <v>85</v>
      </c>
      <c r="C17" s="10">
        <v>10620</v>
      </c>
    </row>
    <row r="18" spans="2:5" x14ac:dyDescent="0.3">
      <c r="B18" s="9" t="s">
        <v>50</v>
      </c>
      <c r="C18" s="10">
        <v>664.8</v>
      </c>
    </row>
    <row r="19" spans="2:5" x14ac:dyDescent="0.3">
      <c r="B19" s="9" t="s">
        <v>64</v>
      </c>
      <c r="C19" s="10">
        <v>305889.59999999998</v>
      </c>
    </row>
    <row r="20" spans="2:5" x14ac:dyDescent="0.3">
      <c r="B20" s="9" t="s">
        <v>65</v>
      </c>
      <c r="C20" s="10">
        <v>3840</v>
      </c>
    </row>
    <row r="21" spans="2:5" x14ac:dyDescent="0.3">
      <c r="B21" s="9" t="s">
        <v>86</v>
      </c>
      <c r="C21" s="10">
        <v>115949.87</v>
      </c>
    </row>
    <row r="22" spans="2:5" x14ac:dyDescent="0.3">
      <c r="B22" s="9" t="s">
        <v>66</v>
      </c>
      <c r="C22" s="10">
        <v>58144</v>
      </c>
    </row>
    <row r="23" spans="2:5" ht="15" thickBot="1" x14ac:dyDescent="0.35">
      <c r="B23" s="11" t="s">
        <v>67</v>
      </c>
      <c r="C23" s="12">
        <f>SUM(C5:C22)</f>
        <v>4984965.75</v>
      </c>
    </row>
    <row r="24" spans="2:5" x14ac:dyDescent="0.3">
      <c r="B24" s="7" t="s">
        <v>68</v>
      </c>
      <c r="C24" s="8"/>
    </row>
    <row r="25" spans="2:5" x14ac:dyDescent="0.3">
      <c r="B25" s="9" t="s">
        <v>76</v>
      </c>
      <c r="C25" s="10">
        <v>23272.94</v>
      </c>
    </row>
    <row r="26" spans="2:5" x14ac:dyDescent="0.3">
      <c r="B26" s="9" t="s">
        <v>69</v>
      </c>
      <c r="C26" s="10">
        <v>1849062.44</v>
      </c>
    </row>
    <row r="27" spans="2:5" ht="15" thickBot="1" x14ac:dyDescent="0.35">
      <c r="B27" s="11" t="s">
        <v>70</v>
      </c>
      <c r="C27" s="12">
        <f>SUM(C25:C26)</f>
        <v>1872335.38</v>
      </c>
    </row>
    <row r="28" spans="2:5" x14ac:dyDescent="0.3">
      <c r="B28" s="7" t="s">
        <v>88</v>
      </c>
      <c r="C28" s="8"/>
    </row>
    <row r="29" spans="2:5" x14ac:dyDescent="0.3">
      <c r="B29" s="16" t="s">
        <v>45</v>
      </c>
      <c r="C29" s="17">
        <v>1465203.63</v>
      </c>
    </row>
    <row r="30" spans="2:5" ht="15" thickBot="1" x14ac:dyDescent="0.35">
      <c r="B30" s="11" t="s">
        <v>96</v>
      </c>
      <c r="C30" s="12">
        <f>SUM(C29:C29)</f>
        <v>1465203.63</v>
      </c>
      <c r="E30" t="s">
        <v>16</v>
      </c>
    </row>
    <row r="31" spans="2:5" x14ac:dyDescent="0.3">
      <c r="B31" s="7" t="s">
        <v>71</v>
      </c>
      <c r="C31" s="8"/>
    </row>
    <row r="32" spans="2:5" x14ac:dyDescent="0.3">
      <c r="B32" s="9" t="s">
        <v>87</v>
      </c>
      <c r="C32" s="10">
        <v>48383.22</v>
      </c>
    </row>
    <row r="33" spans="2:3" x14ac:dyDescent="0.3">
      <c r="B33" s="9" t="s">
        <v>72</v>
      </c>
      <c r="C33" s="10">
        <v>180653.09</v>
      </c>
    </row>
    <row r="34" spans="2:3" ht="15" thickBot="1" x14ac:dyDescent="0.35">
      <c r="B34" s="11" t="s">
        <v>73</v>
      </c>
      <c r="C34" s="12">
        <f>SUM(C32:C33)</f>
        <v>229036.31</v>
      </c>
    </row>
    <row r="35" spans="2:3" x14ac:dyDescent="0.3">
      <c r="B35" s="7" t="s">
        <v>89</v>
      </c>
      <c r="C35" s="8"/>
    </row>
    <row r="36" spans="2:3" x14ac:dyDescent="0.3">
      <c r="B36" s="9" t="s">
        <v>30</v>
      </c>
      <c r="C36" s="10">
        <v>157491.84</v>
      </c>
    </row>
    <row r="37" spans="2:3" x14ac:dyDescent="0.3">
      <c r="B37" s="9" t="s">
        <v>90</v>
      </c>
      <c r="C37" s="10">
        <v>11616</v>
      </c>
    </row>
    <row r="38" spans="2:3" x14ac:dyDescent="0.3">
      <c r="B38" s="9" t="s">
        <v>95</v>
      </c>
      <c r="C38" s="10">
        <v>261122.62</v>
      </c>
    </row>
    <row r="39" spans="2:3" ht="15" thickBot="1" x14ac:dyDescent="0.35">
      <c r="B39" s="11" t="s">
        <v>91</v>
      </c>
      <c r="C39" s="12">
        <f>SUM(C36:C38)</f>
        <v>430230.45999999996</v>
      </c>
    </row>
    <row r="40" spans="2:3" x14ac:dyDescent="0.3">
      <c r="B40" s="7" t="s">
        <v>74</v>
      </c>
      <c r="C40" s="8"/>
    </row>
    <row r="41" spans="2:3" x14ac:dyDescent="0.3">
      <c r="B41" s="9" t="s">
        <v>97</v>
      </c>
      <c r="C41" s="10">
        <v>3758752</v>
      </c>
    </row>
    <row r="42" spans="2:3" x14ac:dyDescent="0.3">
      <c r="B42" s="9" t="s">
        <v>17</v>
      </c>
      <c r="C42" s="10">
        <v>6</v>
      </c>
    </row>
    <row r="43" spans="2:3" ht="15" thickBot="1" x14ac:dyDescent="0.35">
      <c r="B43" s="11" t="s">
        <v>18</v>
      </c>
      <c r="C43" s="12">
        <f>SUM(C41:C42)</f>
        <v>3758758</v>
      </c>
    </row>
    <row r="44" spans="2:3" x14ac:dyDescent="0.3">
      <c r="B44" s="7" t="s">
        <v>92</v>
      </c>
      <c r="C44" s="8"/>
    </row>
    <row r="45" spans="2:3" x14ac:dyDescent="0.3">
      <c r="B45" s="9" t="s">
        <v>93</v>
      </c>
      <c r="C45" s="10">
        <v>146664</v>
      </c>
    </row>
    <row r="46" spans="2:3" ht="15" thickBot="1" x14ac:dyDescent="0.35">
      <c r="B46" s="11" t="s">
        <v>94</v>
      </c>
      <c r="C46" s="12">
        <f>SUM(C45:C45)</f>
        <v>146664</v>
      </c>
    </row>
    <row r="47" spans="2:3" ht="16.2" thickBot="1" x14ac:dyDescent="0.35">
      <c r="B47" s="13" t="s">
        <v>6</v>
      </c>
      <c r="C47" s="14">
        <f>SUM(C46+C43+C39+C34+C30+C27+C23)</f>
        <v>12887193.529999999</v>
      </c>
    </row>
  </sheetData>
  <sortState xmlns:xlrd2="http://schemas.microsoft.com/office/spreadsheetml/2017/richdata2" ref="B5:C22">
    <sortCondition ref="B5:B2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F6DDF-4466-431E-8DB3-B0D34915A0D1}">
  <dimension ref="B1:C15"/>
  <sheetViews>
    <sheetView workbookViewId="0">
      <selection activeCell="E18" sqref="E1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98</v>
      </c>
    </row>
    <row r="4" spans="2:3" x14ac:dyDescent="0.3">
      <c r="B4" s="7" t="s">
        <v>59</v>
      </c>
      <c r="C4" s="8"/>
    </row>
    <row r="5" spans="2:3" x14ac:dyDescent="0.3">
      <c r="B5" s="9" t="s">
        <v>99</v>
      </c>
      <c r="C5" s="10">
        <v>100000</v>
      </c>
    </row>
    <row r="6" spans="2:3" x14ac:dyDescent="0.3">
      <c r="B6" s="9" t="s">
        <v>100</v>
      </c>
      <c r="C6" s="10">
        <v>5436</v>
      </c>
    </row>
    <row r="7" spans="2:3" ht="15" thickBot="1" x14ac:dyDescent="0.35">
      <c r="B7" s="11" t="s">
        <v>67</v>
      </c>
      <c r="C7" s="12">
        <f>SUM(C5:C6)</f>
        <v>105436</v>
      </c>
    </row>
    <row r="8" spans="2:3" x14ac:dyDescent="0.3">
      <c r="B8" s="7" t="s">
        <v>102</v>
      </c>
      <c r="C8" s="8"/>
    </row>
    <row r="9" spans="2:3" x14ac:dyDescent="0.3">
      <c r="B9" s="9" t="s">
        <v>104</v>
      </c>
      <c r="C9" s="10">
        <v>355129.63</v>
      </c>
    </row>
    <row r="10" spans="2:3" ht="15" thickBot="1" x14ac:dyDescent="0.35">
      <c r="B10" s="11" t="s">
        <v>103</v>
      </c>
      <c r="C10" s="12">
        <f>SUM(C9:C9)</f>
        <v>355129.63</v>
      </c>
    </row>
    <row r="11" spans="2:3" x14ac:dyDescent="0.3">
      <c r="B11" s="7" t="s">
        <v>105</v>
      </c>
      <c r="C11" s="8"/>
    </row>
    <row r="12" spans="2:3" x14ac:dyDescent="0.3">
      <c r="B12" s="9" t="s">
        <v>17</v>
      </c>
      <c r="C12" s="10">
        <v>19845.490000000002</v>
      </c>
    </row>
    <row r="13" spans="2:3" x14ac:dyDescent="0.3">
      <c r="B13" s="9" t="s">
        <v>101</v>
      </c>
      <c r="C13" s="10">
        <v>31820</v>
      </c>
    </row>
    <row r="14" spans="2:3" ht="15" thickBot="1" x14ac:dyDescent="0.35">
      <c r="B14" s="11" t="s">
        <v>18</v>
      </c>
      <c r="C14" s="12">
        <f>SUM(C12:C13)</f>
        <v>51665.490000000005</v>
      </c>
    </row>
    <row r="15" spans="2:3" ht="16.2" thickBot="1" x14ac:dyDescent="0.35">
      <c r="B15" s="13" t="s">
        <v>6</v>
      </c>
      <c r="C15" s="14">
        <f>SUM(C14+C10+C7)</f>
        <v>512231.12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24</vt:i4>
      </vt:variant>
    </vt:vector>
  </HeadingPairs>
  <TitlesOfParts>
    <vt:vector size="24" baseType="lpstr">
      <vt:lpstr>01.07.2025.</vt:lpstr>
      <vt:lpstr>02.07.2025.</vt:lpstr>
      <vt:lpstr>03.07.2025.</vt:lpstr>
      <vt:lpstr>04.07.2025.</vt:lpstr>
      <vt:lpstr>07.07.2025.</vt:lpstr>
      <vt:lpstr>08.07.2025.</vt:lpstr>
      <vt:lpstr>09.07.2025.</vt:lpstr>
      <vt:lpstr>10.07.2025.</vt:lpstr>
      <vt:lpstr>11.07.2025.</vt:lpstr>
      <vt:lpstr>14.07.2025.</vt:lpstr>
      <vt:lpstr>15.07.2025.</vt:lpstr>
      <vt:lpstr>16.07.2025.</vt:lpstr>
      <vt:lpstr>17.07.2025.</vt:lpstr>
      <vt:lpstr>18.07.2025.</vt:lpstr>
      <vt:lpstr>21.07.2025.</vt:lpstr>
      <vt:lpstr>22.07.2025.</vt:lpstr>
      <vt:lpstr>23.07.2025.</vt:lpstr>
      <vt:lpstr>24.07.2025.</vt:lpstr>
      <vt:lpstr>25.07.2025.</vt:lpstr>
      <vt:lpstr>26.07.2025.</vt:lpstr>
      <vt:lpstr>28.07.2025.</vt:lpstr>
      <vt:lpstr>29.07.2025.</vt:lpstr>
      <vt:lpstr>30.07.2025.</vt:lpstr>
      <vt:lpstr>31.07.2025.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2025-08-01T07:42:24Z</dcterms:modified>
</cp:coreProperties>
</file>